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12"/>
  <workbookPr updateLinks="never"/>
  <mc:AlternateContent xmlns:mc="http://schemas.openxmlformats.org/markup-compatibility/2006">
    <mc:Choice Requires="x15">
      <x15ac:absPath xmlns:x15ac="http://schemas.microsoft.com/office/spreadsheetml/2010/11/ac" url="G:\Meu Drive\MP-GERAÇÃO DE NEGÓCIOS\Comercial\Banco de Informações\RPA\Apresentações\Publicações\Planilha Oportunidades e ROI RPA\"/>
    </mc:Choice>
  </mc:AlternateContent>
  <xr:revisionPtr revIDLastSave="0" documentId="8_{7CC869BE-C201-494B-8D34-876066E5FC47}" xr6:coauthVersionLast="47" xr6:coauthVersionMax="47" xr10:uidLastSave="{00000000-0000-0000-0000-000000000000}"/>
  <bookViews>
    <workbookView xWindow="-20610" yWindow="-75" windowWidth="20730" windowHeight="11160" tabRatio="724" firstSheet="1" activeTab="1" xr2:uid="{00000000-000D-0000-FFFF-FFFF00000000}"/>
  </bookViews>
  <sheets>
    <sheet name="Custeio AS IS e TO BE" sheetId="5" state="hidden" r:id="rId1"/>
    <sheet name="Instruções" sheetId="15" r:id="rId2"/>
    <sheet name="Análise" sheetId="9" r:id="rId3"/>
    <sheet name="Levantamento - P1" sheetId="10" r:id="rId4"/>
    <sheet name="Levantamento - P2" sheetId="11" r:id="rId5"/>
    <sheet name="Levantamento - P3" sheetId="12" r:id="rId6"/>
    <sheet name="Levantamento - P4" sheetId="13" r:id="rId7"/>
    <sheet name="Levantamento - P5" sheetId="14" r:id="rId8"/>
    <sheet name="Parâmetros" sheetId="7" r:id="rId9"/>
    <sheet name="Plan1" sheetId="6" state="hidden" r:id="rId10"/>
  </sheets>
  <externalReferences>
    <externalReference r:id="rId11"/>
  </externalReferences>
  <definedNames>
    <definedName name="_xlnm.Print_Area" localSheetId="3">'Levantamento - P1'!$A$1:$G$39</definedName>
    <definedName name="_xlnm.Print_Area" localSheetId="4">'Levantamento - P2'!$A$1:$G$39</definedName>
    <definedName name="_xlnm.Print_Area" localSheetId="5">'Levantamento - P3'!$A$1:$H$39</definedName>
    <definedName name="_xlnm.Print_Area" localSheetId="6">'Levantamento - P4'!$A$1:$H$39</definedName>
    <definedName name="_xlnm.Print_Area" localSheetId="7">'Levantamento - P5'!$A$1:$G$39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4" l="1"/>
  <c r="C27" i="11"/>
  <c r="C27" i="10"/>
  <c r="F32" i="10"/>
  <c r="F33" i="14"/>
  <c r="F32" i="14"/>
  <c r="C23" i="14"/>
  <c r="C22" i="14"/>
  <c r="C21" i="14"/>
  <c r="C20" i="14"/>
  <c r="C19" i="14"/>
  <c r="C18" i="14"/>
  <c r="C17" i="14"/>
  <c r="C16" i="14"/>
  <c r="F12" i="14"/>
  <c r="C39" i="14" s="1"/>
  <c r="C16" i="13"/>
  <c r="C17" i="13"/>
  <c r="C18" i="13"/>
  <c r="C19" i="13"/>
  <c r="C20" i="13"/>
  <c r="C21" i="13"/>
  <c r="C22" i="13"/>
  <c r="C23" i="13"/>
  <c r="C27" i="13"/>
  <c r="F32" i="13"/>
  <c r="F33" i="13"/>
  <c r="F9" i="9"/>
  <c r="F32" i="12"/>
  <c r="F32" i="11"/>
  <c r="C39" i="13" l="1"/>
  <c r="C27" i="12"/>
  <c r="C54" i="7"/>
  <c r="C53" i="7"/>
  <c r="C52" i="7"/>
  <c r="C51" i="7"/>
  <c r="C50" i="7"/>
  <c r="C25" i="7"/>
  <c r="F33" i="11" l="1"/>
  <c r="H23" i="11"/>
  <c r="C23" i="11"/>
  <c r="H22" i="11"/>
  <c r="C22" i="11"/>
  <c r="H21" i="11"/>
  <c r="C21" i="11"/>
  <c r="H20" i="11"/>
  <c r="C20" i="11"/>
  <c r="H19" i="11"/>
  <c r="C19" i="11"/>
  <c r="H18" i="11"/>
  <c r="C18" i="11"/>
  <c r="H17" i="11"/>
  <c r="C17" i="11"/>
  <c r="H16" i="11"/>
  <c r="C16" i="11"/>
  <c r="C23" i="12" l="1"/>
  <c r="C22" i="12"/>
  <c r="C21" i="12"/>
  <c r="C20" i="12"/>
  <c r="C19" i="12"/>
  <c r="C18" i="12"/>
  <c r="C17" i="12"/>
  <c r="C16" i="12"/>
  <c r="C23" i="10"/>
  <c r="C22" i="10"/>
  <c r="C21" i="10"/>
  <c r="C20" i="10"/>
  <c r="C19" i="10"/>
  <c r="C18" i="10"/>
  <c r="C17" i="10"/>
  <c r="C16" i="10"/>
  <c r="H23" i="14" l="1"/>
  <c r="H22" i="14"/>
  <c r="H21" i="14"/>
  <c r="H20" i="14"/>
  <c r="H19" i="14"/>
  <c r="H18" i="14"/>
  <c r="H17" i="14"/>
  <c r="H16" i="14"/>
  <c r="H23" i="13"/>
  <c r="H22" i="13"/>
  <c r="H21" i="13"/>
  <c r="H20" i="13"/>
  <c r="H19" i="13"/>
  <c r="H18" i="13"/>
  <c r="H17" i="13"/>
  <c r="H16" i="13"/>
  <c r="F33" i="12"/>
  <c r="H23" i="12"/>
  <c r="H22" i="12"/>
  <c r="H21" i="12"/>
  <c r="H20" i="12"/>
  <c r="H19" i="12"/>
  <c r="H18" i="12"/>
  <c r="H17" i="12"/>
  <c r="H16" i="12"/>
  <c r="F33" i="10"/>
  <c r="H23" i="10"/>
  <c r="H22" i="10"/>
  <c r="H21" i="10"/>
  <c r="H20" i="10"/>
  <c r="H19" i="10"/>
  <c r="H18" i="10"/>
  <c r="H17" i="10"/>
  <c r="H16" i="10"/>
  <c r="K10" i="9" l="1"/>
  <c r="K9" i="9"/>
  <c r="K8" i="9"/>
  <c r="K7" i="9"/>
  <c r="K6" i="9"/>
  <c r="D54" i="7" l="1"/>
  <c r="D53" i="7"/>
  <c r="D52" i="7"/>
  <c r="D51" i="7"/>
  <c r="D50" i="7"/>
  <c r="C30" i="7"/>
  <c r="C31" i="7" s="1"/>
  <c r="C24" i="7"/>
  <c r="C44" i="7" s="1"/>
  <c r="C15" i="7"/>
  <c r="M10" i="9"/>
  <c r="L10" i="9"/>
  <c r="I10" i="9"/>
  <c r="H10" i="9"/>
  <c r="G10" i="9"/>
  <c r="F10" i="9"/>
  <c r="E10" i="9"/>
  <c r="D10" i="9"/>
  <c r="C10" i="9"/>
  <c r="B10" i="9"/>
  <c r="A10" i="9"/>
  <c r="M9" i="9"/>
  <c r="L9" i="9"/>
  <c r="I9" i="9"/>
  <c r="H9" i="9"/>
  <c r="G9" i="9"/>
  <c r="E9" i="9"/>
  <c r="D9" i="9"/>
  <c r="C9" i="9"/>
  <c r="B9" i="9"/>
  <c r="A9" i="9"/>
  <c r="M8" i="9"/>
  <c r="L8" i="9"/>
  <c r="I8" i="9"/>
  <c r="H8" i="9"/>
  <c r="G8" i="9"/>
  <c r="F8" i="9"/>
  <c r="E8" i="9"/>
  <c r="D8" i="9"/>
  <c r="C8" i="9"/>
  <c r="B8" i="9"/>
  <c r="A8" i="9"/>
  <c r="M7" i="9"/>
  <c r="L7" i="9"/>
  <c r="I7" i="9"/>
  <c r="H7" i="9"/>
  <c r="G7" i="9"/>
  <c r="F7" i="9"/>
  <c r="E7" i="9"/>
  <c r="D7" i="9"/>
  <c r="C7" i="9"/>
  <c r="B7" i="9"/>
  <c r="A7" i="9"/>
  <c r="M6" i="9"/>
  <c r="L6" i="9"/>
  <c r="I6" i="9"/>
  <c r="H6" i="9"/>
  <c r="G6" i="9"/>
  <c r="F6" i="9"/>
  <c r="E6" i="9"/>
  <c r="D6" i="9"/>
  <c r="C6" i="9"/>
  <c r="B6" i="9"/>
  <c r="A6" i="9"/>
  <c r="D24" i="11" l="1"/>
  <c r="D24" i="13"/>
  <c r="D24" i="14"/>
  <c r="F34" i="11"/>
  <c r="F35" i="11" s="1"/>
  <c r="F36" i="11" s="1"/>
  <c r="F34" i="14"/>
  <c r="F35" i="14" s="1"/>
  <c r="F36" i="14" s="1"/>
  <c r="F34" i="13"/>
  <c r="F35" i="13" s="1"/>
  <c r="F36" i="13" s="1"/>
  <c r="F31" i="11"/>
  <c r="C35" i="11" s="1"/>
  <c r="F31" i="13"/>
  <c r="C35" i="13" s="1"/>
  <c r="C36" i="13" s="1"/>
  <c r="F31" i="14"/>
  <c r="C26" i="7"/>
  <c r="C35" i="7" s="1"/>
  <c r="J7" i="9"/>
  <c r="D24" i="12"/>
  <c r="J8" i="9" s="1"/>
  <c r="D24" i="10"/>
  <c r="J6" i="9" s="1"/>
  <c r="J9" i="9"/>
  <c r="J10" i="9"/>
  <c r="F34" i="10"/>
  <c r="F34" i="12"/>
  <c r="F35" i="12" s="1"/>
  <c r="F36" i="12" s="1"/>
  <c r="F31" i="12"/>
  <c r="F31" i="10"/>
  <c r="E40" i="7"/>
  <c r="E39" i="7"/>
  <c r="E41" i="7"/>
  <c r="C37" i="13" l="1"/>
  <c r="C38" i="13"/>
  <c r="C35" i="14"/>
  <c r="C36" i="14" s="1"/>
  <c r="C36" i="11"/>
  <c r="C37" i="11" s="1"/>
  <c r="C38" i="11" s="1"/>
  <c r="C39" i="11"/>
  <c r="Q7" i="9" s="1"/>
  <c r="N10" i="9"/>
  <c r="N9" i="9"/>
  <c r="C35" i="12"/>
  <c r="N8" i="9"/>
  <c r="N7" i="9"/>
  <c r="C35" i="10"/>
  <c r="N6" i="9"/>
  <c r="F35" i="10"/>
  <c r="Q10" i="9"/>
  <c r="C37" i="14" l="1"/>
  <c r="C38" i="14"/>
  <c r="Q9" i="9"/>
  <c r="C36" i="12"/>
  <c r="C37" i="12" s="1"/>
  <c r="C38" i="12" s="1"/>
  <c r="C39" i="12"/>
  <c r="Q8" i="9" s="1"/>
  <c r="C36" i="10"/>
  <c r="C37" i="10" s="1"/>
  <c r="C39" i="10"/>
  <c r="Q6" i="9" s="1"/>
  <c r="F36" i="10"/>
  <c r="O7" i="9"/>
  <c r="O10" i="9"/>
  <c r="O9" i="9" l="1"/>
  <c r="O8" i="9"/>
  <c r="C38" i="10"/>
  <c r="P7" i="9"/>
  <c r="O6" i="9"/>
  <c r="P10" i="9"/>
  <c r="P8" i="9"/>
  <c r="P9" i="9"/>
  <c r="P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iProcess</author>
    <author>kelly.sganderla</author>
  </authors>
  <commentList>
    <comment ref="B3" authorId="0" shapeId="0" xr:uid="{00000000-0006-0000-0300-000001000000}">
      <text>
        <r>
          <rPr>
            <b/>
            <sz val="9"/>
            <color indexed="81"/>
            <rFont val="Tahoma"/>
            <family val="2"/>
          </rPr>
          <t>iProcess:</t>
        </r>
        <r>
          <rPr>
            <sz val="9"/>
            <color indexed="81"/>
            <rFont val="Tahoma"/>
            <family val="2"/>
          </rPr>
          <t xml:space="preserve">
Se sua organização possui um controle de solicitações como sistema de chamados, use este campo para adicionar a referência.</t>
        </r>
      </text>
    </comment>
    <comment ref="D3" authorId="0" shapeId="0" xr:uid="{00000000-0006-0000-0300-000002000000}">
      <text>
        <r>
          <rPr>
            <b/>
            <sz val="9"/>
            <color indexed="81"/>
            <rFont val="Tahoma"/>
            <family val="2"/>
          </rPr>
          <t>iProcess:</t>
        </r>
        <r>
          <rPr>
            <sz val="9"/>
            <color indexed="81"/>
            <rFont val="Tahoma"/>
            <family val="2"/>
          </rPr>
          <t xml:space="preserve">
ID do processo neste lote de análise (sugestão: P1, P2...).</t>
        </r>
      </text>
    </comment>
    <comment ref="B4" authorId="0" shapeId="0" xr:uid="{00000000-0006-0000-0300-000003000000}">
      <text>
        <r>
          <rPr>
            <b/>
            <sz val="9"/>
            <color indexed="81"/>
            <rFont val="Tahoma"/>
            <family val="2"/>
          </rPr>
          <t>iProcess:</t>
        </r>
        <r>
          <rPr>
            <sz val="9"/>
            <color indexed="81"/>
            <rFont val="Tahoma"/>
            <family val="2"/>
          </rPr>
          <t xml:space="preserve">
Data em que foi realizado o levantamento deste processo.</t>
        </r>
      </text>
    </comment>
    <comment ref="B5" authorId="0" shapeId="0" xr:uid="{00000000-0006-0000-0300-000004000000}">
      <text>
        <r>
          <rPr>
            <b/>
            <sz val="9"/>
            <color indexed="81"/>
            <rFont val="Tahoma"/>
            <family val="2"/>
          </rPr>
          <t>iProcess:</t>
        </r>
        <r>
          <rPr>
            <sz val="9"/>
            <color indexed="81"/>
            <rFont val="Tahoma"/>
            <family val="2"/>
          </rPr>
          <t xml:space="preserve">
Nomes dos key users que participaram fornecendo informações no levantamento.</t>
        </r>
      </text>
    </comment>
    <comment ref="B6" authorId="0" shapeId="0" xr:uid="{00000000-0006-0000-0300-000005000000}">
      <text>
        <r>
          <rPr>
            <b/>
            <sz val="9"/>
            <color indexed="81"/>
            <rFont val="Tahoma"/>
            <family val="2"/>
          </rPr>
          <t>iProcess:</t>
        </r>
        <r>
          <rPr>
            <sz val="9"/>
            <color indexed="81"/>
            <rFont val="Tahoma"/>
            <family val="2"/>
          </rPr>
          <t xml:space="preserve">
Indique a situação em que a oportunidade se encontra.</t>
        </r>
      </text>
    </comment>
    <comment ref="B7" authorId="0" shapeId="0" xr:uid="{00000000-0006-0000-0300-000006000000}">
      <text>
        <r>
          <rPr>
            <b/>
            <sz val="9"/>
            <color indexed="81"/>
            <rFont val="Tahoma"/>
            <charset val="1"/>
          </rPr>
          <t>iProcess:</t>
        </r>
        <r>
          <rPr>
            <sz val="9"/>
            <color indexed="81"/>
            <rFont val="Tahoma"/>
            <charset val="1"/>
          </rPr>
          <t xml:space="preserve">
Nome das áreas envolvidas.</t>
        </r>
      </text>
    </comment>
    <comment ref="B8" authorId="0" shapeId="0" xr:uid="{00000000-0006-0000-0300-000007000000}">
      <text>
        <r>
          <rPr>
            <b/>
            <sz val="9"/>
            <color indexed="81"/>
            <rFont val="Tahoma"/>
            <charset val="1"/>
          </rPr>
          <t>iProcess:</t>
        </r>
        <r>
          <rPr>
            <sz val="9"/>
            <color indexed="81"/>
            <rFont val="Tahoma"/>
            <charset val="1"/>
          </rPr>
          <t xml:space="preserve">
Descrição alto nível do processo e suas características. Detalhar como o processo inicia, os principais passos e cenários diferentes.</t>
        </r>
      </text>
    </comment>
    <comment ref="B9" authorId="0" shapeId="0" xr:uid="{00000000-0006-0000-0300-000008000000}">
      <text>
        <r>
          <rPr>
            <b/>
            <sz val="9"/>
            <color indexed="81"/>
            <rFont val="Tahoma"/>
            <charset val="1"/>
          </rPr>
          <t>iProcess:</t>
        </r>
        <r>
          <rPr>
            <sz val="9"/>
            <color indexed="81"/>
            <rFont val="Tahoma"/>
            <charset val="1"/>
          </rPr>
          <t xml:space="preserve">
Número de casos executados por mês (ou na periodicidade definida).</t>
        </r>
      </text>
    </comment>
    <comment ref="D9" authorId="0" shapeId="0" xr:uid="{00000000-0006-0000-0300-000009000000}">
      <text>
        <r>
          <rPr>
            <b/>
            <sz val="9"/>
            <color indexed="81"/>
            <rFont val="Tahoma"/>
            <charset val="1"/>
          </rPr>
          <t>iProcess:</t>
        </r>
        <r>
          <rPr>
            <sz val="9"/>
            <color indexed="81"/>
            <rFont val="Tahoma"/>
            <charset val="1"/>
          </rPr>
          <t xml:space="preserve">
Frequência em que a tarefa é executada (diario, semanal, mensal...)</t>
        </r>
      </text>
    </comment>
    <comment ref="B10" authorId="0" shapeId="0" xr:uid="{00000000-0006-0000-0300-00000A000000}">
      <text>
        <r>
          <rPr>
            <b/>
            <sz val="9"/>
            <color indexed="81"/>
            <rFont val="Tahoma"/>
            <charset val="1"/>
          </rPr>
          <t>iProcess:</t>
        </r>
        <r>
          <rPr>
            <sz val="9"/>
            <color indexed="81"/>
            <rFont val="Tahoma"/>
            <charset val="1"/>
          </rPr>
          <t xml:space="preserve">
Número de profissionais envolvidos na execução do processo manual atual.</t>
        </r>
      </text>
    </comment>
    <comment ref="D10" authorId="0" shapeId="0" xr:uid="{00000000-0006-0000-0300-00000B000000}">
      <text>
        <r>
          <rPr>
            <b/>
            <sz val="9"/>
            <color indexed="81"/>
            <rFont val="Tahoma"/>
            <charset val="1"/>
          </rPr>
          <t>iProcess:</t>
        </r>
        <r>
          <rPr>
            <sz val="9"/>
            <color indexed="81"/>
            <rFont val="Tahoma"/>
            <charset val="1"/>
          </rPr>
          <t xml:space="preserve">
Identifica se a atividade ocupa os profissionais envolvidos em tempo integral (full-time) ou parcial (part-time).</t>
        </r>
      </text>
    </comment>
    <comment ref="B11" authorId="0" shapeId="0" xr:uid="{00000000-0006-0000-0300-00000C000000}">
      <text>
        <r>
          <rPr>
            <b/>
            <sz val="9"/>
            <color indexed="81"/>
            <rFont val="Tahoma"/>
            <charset val="1"/>
          </rPr>
          <t>iProcess:</t>
        </r>
        <r>
          <rPr>
            <sz val="9"/>
            <color indexed="81"/>
            <rFont val="Tahoma"/>
            <charset val="1"/>
          </rPr>
          <t xml:space="preserve">
Auxiliar, Assistente, Técnico, Analista, etc que seja referência para obter o valor-hora do profissional para calcular o custo da execução.</t>
        </r>
      </text>
    </comment>
    <comment ref="D11" authorId="0" shapeId="0" xr:uid="{00000000-0006-0000-0300-00000D000000}">
      <text>
        <r>
          <rPr>
            <b/>
            <sz val="9"/>
            <color indexed="81"/>
            <rFont val="Tahoma"/>
            <charset val="1"/>
          </rPr>
          <t>iProcess:</t>
        </r>
        <r>
          <rPr>
            <sz val="9"/>
            <color indexed="81"/>
            <rFont val="Tahoma"/>
            <charset val="1"/>
          </rPr>
          <t xml:space="preserve">
Custo da hora de trabalho do perfil executor (calcule uma média caso seja mais de um perfil).
Este valor é fundamental para cálculo do ROI.</t>
        </r>
      </text>
    </comment>
    <comment ref="B12" authorId="0" shapeId="0" xr:uid="{00000000-0006-0000-0300-00000E000000}">
      <text>
        <r>
          <rPr>
            <b/>
            <sz val="9"/>
            <color indexed="81"/>
            <rFont val="Tahoma"/>
            <charset val="1"/>
          </rPr>
          <t>iProcess:</t>
        </r>
        <r>
          <rPr>
            <sz val="9"/>
            <color indexed="81"/>
            <rFont val="Tahoma"/>
            <charset val="1"/>
          </rPr>
          <t xml:space="preserve">
Número de horas por MÊS dedicadas à execução do trabalho.</t>
        </r>
      </text>
    </comment>
    <comment ref="D12" authorId="0" shapeId="0" xr:uid="{00000000-0006-0000-0300-00000F000000}">
      <text>
        <r>
          <rPr>
            <b/>
            <sz val="9"/>
            <color indexed="81"/>
            <rFont val="Tahoma"/>
            <charset val="1"/>
          </rPr>
          <t>iProcess:</t>
        </r>
        <r>
          <rPr>
            <sz val="9"/>
            <color indexed="81"/>
            <rFont val="Tahoma"/>
            <charset val="1"/>
          </rPr>
          <t xml:space="preserve">
Custo do tempo alocado, multas ou taxas associadas à ineficiência do processo (para cálculo do ROI).
Não calcula automaticamente pois pode incluir outros custos além do valor-hora do profissional.</t>
        </r>
      </text>
    </comment>
    <comment ref="B13" authorId="0" shapeId="0" xr:uid="{00000000-0006-0000-0300-000010000000}">
      <text>
        <r>
          <rPr>
            <b/>
            <sz val="9"/>
            <color indexed="81"/>
            <rFont val="Tahoma"/>
            <charset val="1"/>
          </rPr>
          <t>iProcess:</t>
        </r>
        <r>
          <rPr>
            <sz val="9"/>
            <color indexed="81"/>
            <rFont val="Tahoma"/>
            <charset val="1"/>
          </rPr>
          <t xml:space="preserve">
Sistemas utilizados na execução do trabalho: e-mail, planilhas, ERP, sites, etc.</t>
        </r>
      </text>
    </comment>
    <comment ref="B14" authorId="0" shapeId="0" xr:uid="{00000000-0006-0000-0300-000011000000}">
      <text>
        <r>
          <rPr>
            <b/>
            <sz val="9"/>
            <color indexed="81"/>
            <rFont val="Tahoma"/>
            <charset val="1"/>
          </rPr>
          <t>iProcess:</t>
        </r>
        <r>
          <rPr>
            <sz val="9"/>
            <color indexed="81"/>
            <rFont val="Tahoma"/>
            <charset val="1"/>
          </rPr>
          <t xml:space="preserve">
Referência de documentos que complementem o entendimento da sitação atual, como manuais operacionais, guias de trabalho, etc</t>
        </r>
      </text>
    </comment>
    <comment ref="B15" authorId="0" shapeId="0" xr:uid="{00000000-0006-0000-0300-000012000000}">
      <text>
        <r>
          <rPr>
            <b/>
            <sz val="9"/>
            <color indexed="81"/>
            <rFont val="Tahoma"/>
            <charset val="1"/>
          </rPr>
          <t>iProcess:</t>
        </r>
        <r>
          <rPr>
            <sz val="9"/>
            <color indexed="81"/>
            <rFont val="Tahoma"/>
            <charset val="1"/>
          </rPr>
          <t xml:space="preserve">
Marcar com x a coluna de acordo com os benfícios a serem obtidos com a automação.</t>
        </r>
      </text>
    </comment>
    <comment ref="C24" authorId="1" shapeId="0" xr:uid="{00000000-0006-0000-0300-000013000000}">
      <text>
        <r>
          <rPr>
            <b/>
            <sz val="9"/>
            <rFont val="Arial"/>
            <charset val="134"/>
          </rPr>
          <t>iProcess:
Calculado automaticamente</t>
        </r>
        <r>
          <rPr>
            <sz val="9"/>
            <rFont val="Arial"/>
            <charset val="134"/>
          </rPr>
          <t xml:space="preserve">
A pontuação considera o fator de contribuição x peso de cada benefício de acordo com a estratégia da organização (definido nos parâmetros).</t>
        </r>
      </text>
    </comment>
    <comment ref="B25" authorId="0" shapeId="0" xr:uid="{00000000-0006-0000-0300-000014000000}">
      <text>
        <r>
          <rPr>
            <b/>
            <sz val="9"/>
            <color indexed="81"/>
            <rFont val="Tahoma"/>
            <charset val="1"/>
          </rPr>
          <t>iProcess:</t>
        </r>
        <r>
          <rPr>
            <sz val="9"/>
            <color indexed="81"/>
            <rFont val="Tahoma"/>
            <charset val="1"/>
          </rPr>
          <t xml:space="preserve">
Descrição de como e quanto do processo pode ser automatizado (podem haver alguns cenários em que o processo terá que seguir manual, ou talvez parte do processo seja automatizado e parte exija envolvimento ou análise de uma pessoa).</t>
        </r>
      </text>
    </comment>
    <comment ref="B26" authorId="0" shapeId="0" xr:uid="{00000000-0006-0000-0300-000015000000}">
      <text>
        <r>
          <rPr>
            <b/>
            <sz val="9"/>
            <color indexed="81"/>
            <rFont val="Tahoma"/>
            <charset val="1"/>
          </rPr>
          <t>iProcess:</t>
        </r>
        <r>
          <rPr>
            <sz val="9"/>
            <color indexed="81"/>
            <rFont val="Tahoma"/>
            <charset val="1"/>
          </rPr>
          <t xml:space="preserve">
Descreva pontos de atenção para o projeto, como eventuais necessidades de outras tecnologias, alterações no processo, formatação de dados para entrada ou dependência de atividades anteriores do processo.</t>
        </r>
      </text>
    </comment>
    <comment ref="B27" authorId="0" shapeId="0" xr:uid="{00000000-0006-0000-0300-000016000000}">
      <text>
        <r>
          <rPr>
            <b/>
            <sz val="9"/>
            <color indexed="81"/>
            <rFont val="Tahoma"/>
            <charset val="1"/>
          </rPr>
          <t>iProcess:</t>
        </r>
        <r>
          <rPr>
            <sz val="9"/>
            <color indexed="81"/>
            <rFont val="Tahoma"/>
            <charset val="1"/>
          </rPr>
          <t xml:space="preserve">
Full-Time Employee (número de profissionais liberados com a robotização da tarefa).</t>
        </r>
      </text>
    </comment>
    <comment ref="D27" authorId="0" shapeId="0" xr:uid="{00000000-0006-0000-0300-000017000000}">
      <text>
        <r>
          <rPr>
            <b/>
            <sz val="9"/>
            <color indexed="81"/>
            <rFont val="Tahoma"/>
            <charset val="1"/>
          </rPr>
          <t>iProcess:</t>
        </r>
        <r>
          <rPr>
            <sz val="9"/>
            <color indexed="81"/>
            <rFont val="Tahoma"/>
            <charset val="1"/>
          </rPr>
          <t xml:space="preserve">
Em geral, aplica-se um fator de 65% de redução quando são usados sistemas web ou que envolvem geração de relatórios ou renderizações, e 80% quando são usados sistemas com alto tempo de resposta como aplicativos e e-mail.</t>
        </r>
      </text>
    </comment>
    <comment ref="B28" authorId="0" shapeId="0" xr:uid="{00000000-0006-0000-0300-000018000000}">
      <text>
        <r>
          <rPr>
            <b/>
            <sz val="9"/>
            <color indexed="81"/>
            <rFont val="Tahoma"/>
            <charset val="1"/>
          </rPr>
          <t>iProcess:</t>
        </r>
        <r>
          <rPr>
            <sz val="9"/>
            <color indexed="81"/>
            <rFont val="Tahoma"/>
            <charset val="1"/>
          </rPr>
          <t xml:space="preserve">
Complexidade estimada da implementação.</t>
        </r>
      </text>
    </comment>
    <comment ref="D28" authorId="0" shapeId="0" xr:uid="{00000000-0006-0000-0300-000019000000}">
      <text>
        <r>
          <rPr>
            <b/>
            <sz val="9"/>
            <color indexed="81"/>
            <rFont val="Tahoma"/>
            <charset val="1"/>
          </rPr>
          <t>iProcess:</t>
        </r>
        <r>
          <rPr>
            <sz val="9"/>
            <color indexed="81"/>
            <rFont val="Tahoma"/>
            <charset val="1"/>
          </rPr>
          <t xml:space="preserve">
Considerar a economia no custo hora-homem das horas de automação.</t>
        </r>
      </text>
    </comment>
    <comment ref="B29" authorId="0" shapeId="0" xr:uid="{00000000-0006-0000-0300-00001A000000}">
      <text>
        <r>
          <rPr>
            <b/>
            <sz val="9"/>
            <color indexed="81"/>
            <rFont val="Tahoma"/>
            <charset val="1"/>
          </rPr>
          <t>iProcess:</t>
        </r>
        <r>
          <rPr>
            <sz val="9"/>
            <color indexed="81"/>
            <rFont val="Tahoma"/>
            <charset val="1"/>
          </rPr>
          <t xml:space="preserve">
Número de taskbots planejadas; permite analisar se a implementação pode ser paralelizada entre mais de um desenvolvedor.</t>
        </r>
      </text>
    </comment>
    <comment ref="D29" authorId="0" shapeId="0" xr:uid="{00000000-0006-0000-0300-00001B000000}">
      <text>
        <r>
          <rPr>
            <b/>
            <sz val="9"/>
            <color indexed="81"/>
            <rFont val="Tahoma"/>
            <family val="2"/>
          </rPr>
          <t>iProcess:</t>
        </r>
        <r>
          <rPr>
            <sz val="9"/>
            <color indexed="81"/>
            <rFont val="Tahoma"/>
            <family val="2"/>
          </rPr>
          <t xml:space="preserve">
Turno planejado para execução do robô.</t>
        </r>
      </text>
    </comment>
    <comment ref="B30" authorId="0" shapeId="0" xr:uid="{00000000-0006-0000-0300-00001C000000}">
      <text>
        <r>
          <rPr>
            <b/>
            <sz val="9"/>
            <color indexed="81"/>
            <rFont val="Tahoma"/>
            <family val="2"/>
          </rPr>
          <t>iProcess:</t>
        </r>
        <r>
          <rPr>
            <sz val="9"/>
            <color indexed="81"/>
            <rFont val="Tahoma"/>
            <family val="2"/>
          </rPr>
          <t xml:space="preserve">
Recomendação técnica ao final da avaliação. </t>
        </r>
      </text>
    </comment>
    <comment ref="B31" authorId="0" shapeId="0" xr:uid="{00000000-0006-0000-0300-00001D000000}">
      <text>
        <r>
          <rPr>
            <b/>
            <sz val="9"/>
            <color indexed="81"/>
            <rFont val="Tahoma"/>
            <family val="2"/>
          </rPr>
          <t>iProcess:</t>
        </r>
        <r>
          <rPr>
            <sz val="9"/>
            <color indexed="81"/>
            <rFont val="Tahoma"/>
            <family val="2"/>
          </rPr>
          <t xml:space="preserve">
Esforço estimado  para implementação da solução (em semanas).</t>
        </r>
      </text>
    </comment>
    <comment ref="D31" authorId="0" shapeId="0" xr:uid="{00000000-0006-0000-0300-00001E000000}">
      <text>
        <r>
          <rPr>
            <b/>
            <sz val="9"/>
            <color indexed="81"/>
            <rFont val="Tahoma"/>
            <family val="2"/>
          </rPr>
          <t>iProcess:</t>
        </r>
        <r>
          <rPr>
            <sz val="9"/>
            <color indexed="81"/>
            <rFont val="Tahoma"/>
            <family val="2"/>
          </rPr>
          <t xml:space="preserve">
</t>
        </r>
        <r>
          <rPr>
            <b/>
            <sz val="9"/>
            <color indexed="81"/>
            <rFont val="Tahoma"/>
            <family val="2"/>
          </rPr>
          <t>Calculado automaticamente</t>
        </r>
        <r>
          <rPr>
            <sz val="9"/>
            <color indexed="81"/>
            <rFont val="Tahoma"/>
            <family val="2"/>
          </rPr>
          <t xml:space="preserve">
(custo do setup)</t>
        </r>
      </text>
    </comment>
    <comment ref="B32" authorId="0" shapeId="0" xr:uid="{00000000-0006-0000-0300-00001F000000}">
      <text>
        <r>
          <rPr>
            <b/>
            <sz val="9"/>
            <color indexed="81"/>
            <rFont val="Tahoma"/>
            <family val="2"/>
          </rPr>
          <t>iProcess:</t>
        </r>
        <r>
          <rPr>
            <sz val="9"/>
            <color indexed="81"/>
            <rFont val="Tahoma"/>
            <family val="2"/>
          </rPr>
          <t xml:space="preserve">
Número e horas de execução mensal do robô.
Pode ser estimado aplicando-se a Redução de Tempo Prevista sobre o tempo AS IS atual.</t>
        </r>
      </text>
    </comment>
    <comment ref="D32" authorId="0" shapeId="0" xr:uid="{00000000-0006-0000-0300-000020000000}">
      <text>
        <r>
          <rPr>
            <b/>
            <sz val="9"/>
            <color indexed="81"/>
            <rFont val="Tahoma"/>
            <family val="2"/>
          </rPr>
          <t>iProcess:</t>
        </r>
        <r>
          <rPr>
            <sz val="9"/>
            <color indexed="81"/>
            <rFont val="Tahoma"/>
            <family val="2"/>
          </rPr>
          <t xml:space="preserve">
</t>
        </r>
        <r>
          <rPr>
            <b/>
            <sz val="9"/>
            <color indexed="81"/>
            <rFont val="Tahoma"/>
            <family val="2"/>
          </rPr>
          <t>Calculado automaticamente</t>
        </r>
        <r>
          <rPr>
            <sz val="9"/>
            <color indexed="81"/>
            <rFont val="Tahoma"/>
            <family val="2"/>
          </rPr>
          <t xml:space="preserve">
(custo mensal da execução do trabalho pelo robô)</t>
        </r>
      </text>
    </comment>
    <comment ref="B33" authorId="0" shapeId="0" xr:uid="{00000000-0006-0000-0300-000021000000}">
      <text>
        <r>
          <rPr>
            <b/>
            <sz val="9"/>
            <color indexed="81"/>
            <rFont val="Tahoma"/>
            <family val="2"/>
          </rPr>
          <t>iProcess:</t>
        </r>
        <r>
          <rPr>
            <sz val="9"/>
            <color indexed="81"/>
            <rFont val="Tahoma"/>
            <family val="2"/>
          </rPr>
          <t xml:space="preserve">
Horas de envolvimento do negócio para execução de parte do processo, quando necessário (mensal).</t>
        </r>
      </text>
    </comment>
    <comment ref="D33" authorId="0" shapeId="0" xr:uid="{00000000-0006-0000-0300-000022000000}">
      <text>
        <r>
          <rPr>
            <b/>
            <sz val="9"/>
            <color indexed="81"/>
            <rFont val="Tahoma"/>
            <family val="2"/>
          </rPr>
          <t>iProcess:
Calculado automaticamente</t>
        </r>
        <r>
          <rPr>
            <sz val="9"/>
            <color indexed="81"/>
            <rFont val="Tahoma"/>
            <family val="2"/>
          </rPr>
          <t xml:space="preserve">
(custo das horas de envolvimento do negócio)</t>
        </r>
      </text>
    </comment>
    <comment ref="B34" authorId="0" shapeId="0" xr:uid="{00000000-0006-0000-0300-000023000000}">
      <text>
        <r>
          <rPr>
            <b/>
            <sz val="9"/>
            <color indexed="81"/>
            <rFont val="Tahoma"/>
            <family val="2"/>
          </rPr>
          <t>iProcess:</t>
        </r>
        <r>
          <rPr>
            <sz val="9"/>
            <color indexed="81"/>
            <rFont val="Tahoma"/>
            <family val="2"/>
          </rPr>
          <t xml:space="preserve">
Média de horas mensais previstas em possíveis manutenções mensais (aplicar apenas em processos que utilizam sistemas instáveis)</t>
        </r>
      </text>
    </comment>
    <comment ref="D34" authorId="0" shapeId="0" xr:uid="{00000000-0006-0000-0300-000024000000}">
      <text>
        <r>
          <rPr>
            <b/>
            <sz val="9"/>
            <color indexed="81"/>
            <rFont val="Tahoma"/>
            <family val="2"/>
          </rPr>
          <t>iProcess:</t>
        </r>
        <r>
          <rPr>
            <sz val="9"/>
            <color indexed="81"/>
            <rFont val="Tahoma"/>
            <family val="2"/>
          </rPr>
          <t xml:space="preserve">
</t>
        </r>
        <r>
          <rPr>
            <b/>
            <sz val="9"/>
            <color indexed="81"/>
            <rFont val="Tahoma"/>
            <family val="2"/>
          </rPr>
          <t>Calculado automaticamente</t>
        </r>
        <r>
          <rPr>
            <sz val="9"/>
            <color indexed="81"/>
            <rFont val="Tahoma"/>
            <family val="2"/>
          </rPr>
          <t xml:space="preserve">
(custo das horas de manutenção planejada)</t>
        </r>
      </text>
    </comment>
    <comment ref="B35" authorId="0" shapeId="0" xr:uid="{00000000-0006-0000-0300-000025000000}">
      <text>
        <r>
          <rPr>
            <b/>
            <sz val="9"/>
            <color indexed="81"/>
            <rFont val="Tahoma"/>
            <family val="2"/>
          </rPr>
          <t>iProcess:
Calculado automaticamente</t>
        </r>
        <r>
          <rPr>
            <sz val="9"/>
            <color indexed="81"/>
            <rFont val="Tahoma"/>
            <family val="2"/>
          </rPr>
          <t xml:space="preserve">
(soma dos custos mensais durante primeiro ano - amortizando custo do setup)</t>
        </r>
      </text>
    </comment>
    <comment ref="D35" authorId="0" shapeId="0" xr:uid="{00000000-0006-0000-0300-000026000000}">
      <text>
        <r>
          <rPr>
            <b/>
            <sz val="9"/>
            <color indexed="81"/>
            <rFont val="Tahoma"/>
            <family val="2"/>
          </rPr>
          <t>iProcess:</t>
        </r>
        <r>
          <rPr>
            <sz val="9"/>
            <color indexed="81"/>
            <rFont val="Tahoma"/>
            <family val="2"/>
          </rPr>
          <t xml:space="preserve">
(soma dos custos mensais durante segundo ano)</t>
        </r>
      </text>
    </comment>
    <comment ref="B36" authorId="0" shapeId="0" xr:uid="{00000000-0006-0000-0300-000027000000}">
      <text>
        <r>
          <rPr>
            <b/>
            <sz val="9"/>
            <color indexed="81"/>
            <rFont val="Tahoma"/>
            <family val="2"/>
          </rPr>
          <t>iProcess:</t>
        </r>
        <r>
          <rPr>
            <sz val="9"/>
            <color indexed="81"/>
            <rFont val="Tahoma"/>
            <family val="2"/>
          </rPr>
          <t xml:space="preserve">
</t>
        </r>
        <r>
          <rPr>
            <b/>
            <sz val="9"/>
            <color indexed="81"/>
            <rFont val="Tahoma"/>
            <family val="2"/>
          </rPr>
          <t xml:space="preserve">Calculado automaticamente
</t>
        </r>
        <r>
          <rPr>
            <sz val="9"/>
            <color indexed="81"/>
            <rFont val="Tahoma"/>
            <family val="2"/>
          </rPr>
          <t>(custo da robotização no fim do primeiro ano - amortizando custo do setup)</t>
        </r>
      </text>
    </comment>
    <comment ref="D36" authorId="0" shapeId="0" xr:uid="{00000000-0006-0000-0300-000028000000}">
      <text>
        <r>
          <rPr>
            <b/>
            <sz val="9"/>
            <color indexed="81"/>
            <rFont val="Tahoma"/>
            <family val="2"/>
          </rPr>
          <t>iProcess:</t>
        </r>
        <r>
          <rPr>
            <sz val="9"/>
            <color indexed="81"/>
            <rFont val="Tahoma"/>
            <family val="2"/>
          </rPr>
          <t xml:space="preserve">
</t>
        </r>
        <r>
          <rPr>
            <b/>
            <sz val="9"/>
            <color indexed="81"/>
            <rFont val="Tahoma"/>
            <family val="2"/>
          </rPr>
          <t>Calculado automaticamente</t>
        </r>
        <r>
          <rPr>
            <sz val="9"/>
            <color indexed="81"/>
            <rFont val="Tahoma"/>
            <family val="2"/>
          </rPr>
          <t xml:space="preserve">
(custo da robotização no fim do segundo ano)</t>
        </r>
      </text>
    </comment>
    <comment ref="B37" authorId="0" shapeId="0" xr:uid="{00000000-0006-0000-0300-000029000000}">
      <text>
        <r>
          <rPr>
            <b/>
            <sz val="9"/>
            <color indexed="81"/>
            <rFont val="Tahoma"/>
            <family val="2"/>
          </rPr>
          <t>iProcess:</t>
        </r>
        <r>
          <rPr>
            <sz val="9"/>
            <color indexed="81"/>
            <rFont val="Tahoma"/>
            <family val="2"/>
          </rPr>
          <t xml:space="preserve">
</t>
        </r>
        <r>
          <rPr>
            <b/>
            <sz val="9"/>
            <color indexed="81"/>
            <rFont val="Tahoma"/>
            <family val="2"/>
          </rPr>
          <t xml:space="preserve">Calculado automaticamente
</t>
        </r>
        <r>
          <rPr>
            <sz val="9"/>
            <color indexed="81"/>
            <rFont val="Tahoma"/>
            <family val="2"/>
          </rPr>
          <t>Retorno do Investimento após 12 meses</t>
        </r>
      </text>
    </comment>
    <comment ref="B38" authorId="0" shapeId="0" xr:uid="{00000000-0006-0000-0300-00002A000000}">
      <text>
        <r>
          <rPr>
            <b/>
            <sz val="9"/>
            <color indexed="81"/>
            <rFont val="Tahoma"/>
            <family val="2"/>
          </rPr>
          <t>iProcess:</t>
        </r>
        <r>
          <rPr>
            <sz val="9"/>
            <color indexed="81"/>
            <rFont val="Tahoma"/>
            <family val="2"/>
          </rPr>
          <t xml:space="preserve">
</t>
        </r>
        <r>
          <rPr>
            <b/>
            <sz val="9"/>
            <color indexed="81"/>
            <rFont val="Tahoma"/>
            <family val="2"/>
          </rPr>
          <t xml:space="preserve">Calculado automaticamente
</t>
        </r>
        <r>
          <rPr>
            <sz val="9"/>
            <color indexed="81"/>
            <rFont val="Tahoma"/>
            <family val="2"/>
          </rPr>
          <t>Retorno do Investimento após 24 meses</t>
        </r>
      </text>
    </comment>
    <comment ref="B39" authorId="0" shapeId="0" xr:uid="{00000000-0006-0000-0300-00002B000000}">
      <text>
        <r>
          <rPr>
            <b/>
            <sz val="9"/>
            <color indexed="81"/>
            <rFont val="Tahoma"/>
            <family val="2"/>
          </rPr>
          <t>iProcess:</t>
        </r>
        <r>
          <rPr>
            <sz val="9"/>
            <color indexed="81"/>
            <rFont val="Tahoma"/>
            <family val="2"/>
          </rPr>
          <t xml:space="preserve">
</t>
        </r>
        <r>
          <rPr>
            <b/>
            <sz val="9"/>
            <color indexed="81"/>
            <rFont val="Tahoma"/>
            <family val="2"/>
          </rPr>
          <t xml:space="preserve">Calculado automaticamente </t>
        </r>
        <r>
          <rPr>
            <sz val="9"/>
            <color indexed="81"/>
            <rFont val="Tahoma"/>
            <family val="2"/>
          </rPr>
          <t>número de meses para a automatização se pagar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iProcess</author>
    <author>kelly.sganderla</author>
  </authors>
  <commentList>
    <comment ref="B3" authorId="0" shapeId="0" xr:uid="{00000000-0006-0000-0400-000001000000}">
      <text>
        <r>
          <rPr>
            <b/>
            <sz val="9"/>
            <color indexed="81"/>
            <rFont val="Tahoma"/>
            <family val="2"/>
          </rPr>
          <t>iProcess:</t>
        </r>
        <r>
          <rPr>
            <sz val="9"/>
            <color indexed="81"/>
            <rFont val="Tahoma"/>
            <family val="2"/>
          </rPr>
          <t xml:space="preserve">
Se sua organização possui um controle de solicitações como sistema de chamados, use este campo para adicionar a referência.</t>
        </r>
      </text>
    </comment>
    <comment ref="D3" authorId="0" shapeId="0" xr:uid="{00000000-0006-0000-0400-000002000000}">
      <text>
        <r>
          <rPr>
            <b/>
            <sz val="9"/>
            <color indexed="81"/>
            <rFont val="Tahoma"/>
            <family val="2"/>
          </rPr>
          <t>iProcess:</t>
        </r>
        <r>
          <rPr>
            <sz val="9"/>
            <color indexed="81"/>
            <rFont val="Tahoma"/>
            <family val="2"/>
          </rPr>
          <t xml:space="preserve">
ID do processo neste lote de análise (sugestão: P1, P2...).</t>
        </r>
      </text>
    </comment>
    <comment ref="B4" authorId="0" shapeId="0" xr:uid="{00000000-0006-0000-0400-000003000000}">
      <text>
        <r>
          <rPr>
            <b/>
            <sz val="9"/>
            <color indexed="81"/>
            <rFont val="Tahoma"/>
            <family val="2"/>
          </rPr>
          <t>iProcess:</t>
        </r>
        <r>
          <rPr>
            <sz val="9"/>
            <color indexed="81"/>
            <rFont val="Tahoma"/>
            <family val="2"/>
          </rPr>
          <t xml:space="preserve">
Data em que foi realizado o levantamento deste processo.</t>
        </r>
      </text>
    </comment>
    <comment ref="B5" authorId="0" shapeId="0" xr:uid="{00000000-0006-0000-0400-000004000000}">
      <text>
        <r>
          <rPr>
            <b/>
            <sz val="9"/>
            <color indexed="81"/>
            <rFont val="Tahoma"/>
            <family val="2"/>
          </rPr>
          <t>iProcess:</t>
        </r>
        <r>
          <rPr>
            <sz val="9"/>
            <color indexed="81"/>
            <rFont val="Tahoma"/>
            <family val="2"/>
          </rPr>
          <t xml:space="preserve">
Nomes dos key users que participaram fornecendo informações no levantamento.</t>
        </r>
      </text>
    </comment>
    <comment ref="B6" authorId="0" shapeId="0" xr:uid="{00000000-0006-0000-0400-000005000000}">
      <text>
        <r>
          <rPr>
            <b/>
            <sz val="9"/>
            <color indexed="81"/>
            <rFont val="Tahoma"/>
            <family val="2"/>
          </rPr>
          <t>iProcess:</t>
        </r>
        <r>
          <rPr>
            <sz val="9"/>
            <color indexed="81"/>
            <rFont val="Tahoma"/>
            <family val="2"/>
          </rPr>
          <t xml:space="preserve">
Indique a situação em que a oportunidade se encontra.</t>
        </r>
      </text>
    </comment>
    <comment ref="B7" authorId="0" shapeId="0" xr:uid="{00000000-0006-0000-0400-000006000000}">
      <text>
        <r>
          <rPr>
            <b/>
            <sz val="9"/>
            <color indexed="81"/>
            <rFont val="Tahoma"/>
            <charset val="1"/>
          </rPr>
          <t>iProcess:</t>
        </r>
        <r>
          <rPr>
            <sz val="9"/>
            <color indexed="81"/>
            <rFont val="Tahoma"/>
            <charset val="1"/>
          </rPr>
          <t xml:space="preserve">
Nome das áreas envolvidas.</t>
        </r>
      </text>
    </comment>
    <comment ref="B8" authorId="0" shapeId="0" xr:uid="{00000000-0006-0000-0400-000007000000}">
      <text>
        <r>
          <rPr>
            <b/>
            <sz val="9"/>
            <color indexed="81"/>
            <rFont val="Tahoma"/>
            <charset val="1"/>
          </rPr>
          <t>iProcess:</t>
        </r>
        <r>
          <rPr>
            <sz val="9"/>
            <color indexed="81"/>
            <rFont val="Tahoma"/>
            <charset val="1"/>
          </rPr>
          <t xml:space="preserve">
Descrição alto nível do processo e suas características. Detalhar como o processo inicia, os principais passos e cenários diferentes.</t>
        </r>
      </text>
    </comment>
    <comment ref="B9" authorId="0" shapeId="0" xr:uid="{00000000-0006-0000-0400-000008000000}">
      <text>
        <r>
          <rPr>
            <b/>
            <sz val="9"/>
            <color indexed="81"/>
            <rFont val="Tahoma"/>
            <charset val="1"/>
          </rPr>
          <t>iProcess:</t>
        </r>
        <r>
          <rPr>
            <sz val="9"/>
            <color indexed="81"/>
            <rFont val="Tahoma"/>
            <charset val="1"/>
          </rPr>
          <t xml:space="preserve">
Número de casos executados por mês (ou na periodicidade definida).</t>
        </r>
      </text>
    </comment>
    <comment ref="D9" authorId="0" shapeId="0" xr:uid="{00000000-0006-0000-0400-000009000000}">
      <text>
        <r>
          <rPr>
            <b/>
            <sz val="9"/>
            <color indexed="81"/>
            <rFont val="Tahoma"/>
            <charset val="1"/>
          </rPr>
          <t>iProcess:</t>
        </r>
        <r>
          <rPr>
            <sz val="9"/>
            <color indexed="81"/>
            <rFont val="Tahoma"/>
            <charset val="1"/>
          </rPr>
          <t xml:space="preserve">
Frequência em que a tarefa é executada (diario, semanal, mensal...)</t>
        </r>
      </text>
    </comment>
    <comment ref="B10" authorId="0" shapeId="0" xr:uid="{00000000-0006-0000-0400-00000A000000}">
      <text>
        <r>
          <rPr>
            <b/>
            <sz val="9"/>
            <color indexed="81"/>
            <rFont val="Tahoma"/>
            <charset val="1"/>
          </rPr>
          <t>iProcess:</t>
        </r>
        <r>
          <rPr>
            <sz val="9"/>
            <color indexed="81"/>
            <rFont val="Tahoma"/>
            <charset val="1"/>
          </rPr>
          <t xml:space="preserve">
Número de profissionais envolvidos na execução do processo manual atual.</t>
        </r>
      </text>
    </comment>
    <comment ref="D10" authorId="0" shapeId="0" xr:uid="{00000000-0006-0000-0400-00000B000000}">
      <text>
        <r>
          <rPr>
            <b/>
            <sz val="9"/>
            <color indexed="81"/>
            <rFont val="Tahoma"/>
            <charset val="1"/>
          </rPr>
          <t>iProcess:</t>
        </r>
        <r>
          <rPr>
            <sz val="9"/>
            <color indexed="81"/>
            <rFont val="Tahoma"/>
            <charset val="1"/>
          </rPr>
          <t xml:space="preserve">
Identifica se a atividade ocupa os profissionais envolvidos em tempo integral (full-time) ou parcial (part-time).</t>
        </r>
      </text>
    </comment>
    <comment ref="B11" authorId="0" shapeId="0" xr:uid="{00000000-0006-0000-0400-00000C000000}">
      <text>
        <r>
          <rPr>
            <b/>
            <sz val="9"/>
            <color indexed="81"/>
            <rFont val="Tahoma"/>
            <charset val="1"/>
          </rPr>
          <t>iProcess:</t>
        </r>
        <r>
          <rPr>
            <sz val="9"/>
            <color indexed="81"/>
            <rFont val="Tahoma"/>
            <charset val="1"/>
          </rPr>
          <t xml:space="preserve">
Auxiliar, Assistente, Técnico, Analista, etc que seja referência para obter o valor-hora do profissional para calcular o custo da execução.</t>
        </r>
      </text>
    </comment>
    <comment ref="D11" authorId="0" shapeId="0" xr:uid="{00000000-0006-0000-0400-00000D000000}">
      <text>
        <r>
          <rPr>
            <b/>
            <sz val="9"/>
            <color indexed="81"/>
            <rFont val="Tahoma"/>
            <charset val="1"/>
          </rPr>
          <t>iProcess:</t>
        </r>
        <r>
          <rPr>
            <sz val="9"/>
            <color indexed="81"/>
            <rFont val="Tahoma"/>
            <charset val="1"/>
          </rPr>
          <t xml:space="preserve">
Custo da hora de trabalho do perfil executor (calcule uma média caso seja mais de um perfil).
Este valor é fundamental para cálculo do ROI.</t>
        </r>
      </text>
    </comment>
    <comment ref="B12" authorId="0" shapeId="0" xr:uid="{00000000-0006-0000-0400-00000E000000}">
      <text>
        <r>
          <rPr>
            <b/>
            <sz val="9"/>
            <color indexed="81"/>
            <rFont val="Tahoma"/>
            <charset val="1"/>
          </rPr>
          <t>iProcess:</t>
        </r>
        <r>
          <rPr>
            <sz val="9"/>
            <color indexed="81"/>
            <rFont val="Tahoma"/>
            <charset val="1"/>
          </rPr>
          <t xml:space="preserve">
Número de horas por MÊS dedicadas à execução do trabalho.</t>
        </r>
      </text>
    </comment>
    <comment ref="D12" authorId="0" shapeId="0" xr:uid="{00000000-0006-0000-0400-00000F000000}">
      <text>
        <r>
          <rPr>
            <b/>
            <sz val="9"/>
            <color indexed="81"/>
            <rFont val="Tahoma"/>
            <charset val="1"/>
          </rPr>
          <t>iProcess:</t>
        </r>
        <r>
          <rPr>
            <sz val="9"/>
            <color indexed="81"/>
            <rFont val="Tahoma"/>
            <charset val="1"/>
          </rPr>
          <t xml:space="preserve">
Custo do tempo alocado, multas ou taxas associadas à ineficiência do processo (para cálculo do ROI).
Não calcula automaticamente pois pode incluir outros custos além do valor-hora do profissional.</t>
        </r>
      </text>
    </comment>
    <comment ref="B13" authorId="0" shapeId="0" xr:uid="{00000000-0006-0000-0400-000010000000}">
      <text>
        <r>
          <rPr>
            <b/>
            <sz val="9"/>
            <color indexed="81"/>
            <rFont val="Tahoma"/>
            <charset val="1"/>
          </rPr>
          <t>iProcess:</t>
        </r>
        <r>
          <rPr>
            <sz val="9"/>
            <color indexed="81"/>
            <rFont val="Tahoma"/>
            <charset val="1"/>
          </rPr>
          <t xml:space="preserve">
Sistemas utilizados na execução do trabalho: e-mail, planilhas, ERP, sites, etc.</t>
        </r>
      </text>
    </comment>
    <comment ref="B14" authorId="0" shapeId="0" xr:uid="{00000000-0006-0000-0400-000011000000}">
      <text>
        <r>
          <rPr>
            <b/>
            <sz val="9"/>
            <color indexed="81"/>
            <rFont val="Tahoma"/>
            <charset val="1"/>
          </rPr>
          <t>iProcess:</t>
        </r>
        <r>
          <rPr>
            <sz val="9"/>
            <color indexed="81"/>
            <rFont val="Tahoma"/>
            <charset val="1"/>
          </rPr>
          <t xml:space="preserve">
Referência de documentos que complementem o entendimento da sitação atual, como manuais operacionais, guias de trabalho, etc</t>
        </r>
      </text>
    </comment>
    <comment ref="B15" authorId="0" shapeId="0" xr:uid="{00000000-0006-0000-0400-000012000000}">
      <text>
        <r>
          <rPr>
            <b/>
            <sz val="9"/>
            <color indexed="81"/>
            <rFont val="Tahoma"/>
            <charset val="1"/>
          </rPr>
          <t>iProcess:</t>
        </r>
        <r>
          <rPr>
            <sz val="9"/>
            <color indexed="81"/>
            <rFont val="Tahoma"/>
            <charset val="1"/>
          </rPr>
          <t xml:space="preserve">
Marcar com x a coluna de acordo com os benfícios a serem obtidos com a automação.</t>
        </r>
      </text>
    </comment>
    <comment ref="C24" authorId="1" shapeId="0" xr:uid="{00000000-0006-0000-0400-000013000000}">
      <text>
        <r>
          <rPr>
            <b/>
            <sz val="9"/>
            <rFont val="Arial"/>
            <charset val="134"/>
          </rPr>
          <t>iProcess:
Calculado automaticamente</t>
        </r>
        <r>
          <rPr>
            <sz val="9"/>
            <rFont val="Arial"/>
            <charset val="134"/>
          </rPr>
          <t xml:space="preserve">
A pontuação considera o fator de contribuição x peso de cada benefício de acordo com a estratégia da organização (definido nos parâmetros).</t>
        </r>
      </text>
    </comment>
    <comment ref="B25" authorId="0" shapeId="0" xr:uid="{00000000-0006-0000-0400-000014000000}">
      <text>
        <r>
          <rPr>
            <b/>
            <sz val="9"/>
            <color indexed="81"/>
            <rFont val="Tahoma"/>
            <charset val="1"/>
          </rPr>
          <t>iProcess:</t>
        </r>
        <r>
          <rPr>
            <sz val="9"/>
            <color indexed="81"/>
            <rFont val="Tahoma"/>
            <charset val="1"/>
          </rPr>
          <t xml:space="preserve">
Descrição de como e quanto do processo pode ser automatizado (podem haver alguns cenários em que o processo terá que seguir manual, ou talvez parte do processo seja automatizado e parte exija envolvimento ou análise de uma pessoa).</t>
        </r>
      </text>
    </comment>
    <comment ref="B26" authorId="0" shapeId="0" xr:uid="{00000000-0006-0000-0400-000015000000}">
      <text>
        <r>
          <rPr>
            <b/>
            <sz val="9"/>
            <color indexed="81"/>
            <rFont val="Tahoma"/>
            <charset val="1"/>
          </rPr>
          <t>iProcess:</t>
        </r>
        <r>
          <rPr>
            <sz val="9"/>
            <color indexed="81"/>
            <rFont val="Tahoma"/>
            <charset val="1"/>
          </rPr>
          <t xml:space="preserve">
Descreva pontos de atenção para o projeto, como eventuais necessidades de outras tecnologias, alterações no processo, formatação de dados para entrada ou dependência de atividades anteriores do processo.</t>
        </r>
      </text>
    </comment>
    <comment ref="B27" authorId="0" shapeId="0" xr:uid="{00000000-0006-0000-0400-000016000000}">
      <text>
        <r>
          <rPr>
            <b/>
            <sz val="9"/>
            <color indexed="81"/>
            <rFont val="Tahoma"/>
            <charset val="1"/>
          </rPr>
          <t>iProcess:</t>
        </r>
        <r>
          <rPr>
            <sz val="9"/>
            <color indexed="81"/>
            <rFont val="Tahoma"/>
            <charset val="1"/>
          </rPr>
          <t xml:space="preserve">
Full-Time Employee (número de profissionais liberados com a robotização da tarefa).</t>
        </r>
      </text>
    </comment>
    <comment ref="D27" authorId="0" shapeId="0" xr:uid="{00000000-0006-0000-0400-000017000000}">
      <text>
        <r>
          <rPr>
            <b/>
            <sz val="9"/>
            <color indexed="81"/>
            <rFont val="Tahoma"/>
            <charset val="1"/>
          </rPr>
          <t>iProcess:</t>
        </r>
        <r>
          <rPr>
            <sz val="9"/>
            <color indexed="81"/>
            <rFont val="Tahoma"/>
            <charset val="1"/>
          </rPr>
          <t xml:space="preserve">
Em geral, aplica-se um fator de 65% de redução quando são usados sistemas web ou que envolvem geração de relatórios ou renderizações, e 80% quando são usados sistemas com alto tempo de resposta como aplicativos e e-mail.</t>
        </r>
      </text>
    </comment>
    <comment ref="B28" authorId="0" shapeId="0" xr:uid="{00000000-0006-0000-0400-000018000000}">
      <text>
        <r>
          <rPr>
            <b/>
            <sz val="9"/>
            <color indexed="81"/>
            <rFont val="Tahoma"/>
            <charset val="1"/>
          </rPr>
          <t>iProcess:</t>
        </r>
        <r>
          <rPr>
            <sz val="9"/>
            <color indexed="81"/>
            <rFont val="Tahoma"/>
            <charset val="1"/>
          </rPr>
          <t xml:space="preserve">
Complexidade estimada da implementação.</t>
        </r>
      </text>
    </comment>
    <comment ref="D28" authorId="0" shapeId="0" xr:uid="{00000000-0006-0000-0400-000019000000}">
      <text>
        <r>
          <rPr>
            <b/>
            <sz val="9"/>
            <color indexed="81"/>
            <rFont val="Tahoma"/>
            <charset val="1"/>
          </rPr>
          <t>iProcess:</t>
        </r>
        <r>
          <rPr>
            <sz val="9"/>
            <color indexed="81"/>
            <rFont val="Tahoma"/>
            <charset val="1"/>
          </rPr>
          <t xml:space="preserve">
Considerar a economia no custo hora-homem das horas de automação.</t>
        </r>
      </text>
    </comment>
    <comment ref="B29" authorId="0" shapeId="0" xr:uid="{00000000-0006-0000-0400-00001A000000}">
      <text>
        <r>
          <rPr>
            <b/>
            <sz val="9"/>
            <color indexed="81"/>
            <rFont val="Tahoma"/>
            <charset val="1"/>
          </rPr>
          <t>iProcess:</t>
        </r>
        <r>
          <rPr>
            <sz val="9"/>
            <color indexed="81"/>
            <rFont val="Tahoma"/>
            <charset val="1"/>
          </rPr>
          <t xml:space="preserve">
Número de taskbots planejadas; permite analisar se a implementação pode ser paralelizada entre mais de um desenvolvedor.</t>
        </r>
      </text>
    </comment>
    <comment ref="D29" authorId="0" shapeId="0" xr:uid="{00000000-0006-0000-0400-00001B000000}">
      <text>
        <r>
          <rPr>
            <b/>
            <sz val="9"/>
            <color indexed="81"/>
            <rFont val="Tahoma"/>
            <family val="2"/>
          </rPr>
          <t>iProcess:</t>
        </r>
        <r>
          <rPr>
            <sz val="9"/>
            <color indexed="81"/>
            <rFont val="Tahoma"/>
            <family val="2"/>
          </rPr>
          <t xml:space="preserve">
Turno planejado para execução do robô.</t>
        </r>
      </text>
    </comment>
    <comment ref="B30" authorId="0" shapeId="0" xr:uid="{00000000-0006-0000-0400-00001C000000}">
      <text>
        <r>
          <rPr>
            <b/>
            <sz val="9"/>
            <color indexed="81"/>
            <rFont val="Tahoma"/>
            <family val="2"/>
          </rPr>
          <t>iProcess:</t>
        </r>
        <r>
          <rPr>
            <sz val="9"/>
            <color indexed="81"/>
            <rFont val="Tahoma"/>
            <family val="2"/>
          </rPr>
          <t xml:space="preserve">
Recomendação técnica ao final da avaliação. </t>
        </r>
      </text>
    </comment>
    <comment ref="B31" authorId="0" shapeId="0" xr:uid="{00000000-0006-0000-0400-00001D000000}">
      <text>
        <r>
          <rPr>
            <b/>
            <sz val="9"/>
            <color indexed="81"/>
            <rFont val="Tahoma"/>
            <family val="2"/>
          </rPr>
          <t>iProcess:</t>
        </r>
        <r>
          <rPr>
            <sz val="9"/>
            <color indexed="81"/>
            <rFont val="Tahoma"/>
            <family val="2"/>
          </rPr>
          <t xml:space="preserve">
Esforço estimado  para implementação da solução (em semanas).</t>
        </r>
      </text>
    </comment>
    <comment ref="D31" authorId="0" shapeId="0" xr:uid="{00000000-0006-0000-0400-00001E000000}">
      <text>
        <r>
          <rPr>
            <b/>
            <sz val="9"/>
            <color indexed="81"/>
            <rFont val="Tahoma"/>
            <family val="2"/>
          </rPr>
          <t>iProcess:</t>
        </r>
        <r>
          <rPr>
            <sz val="9"/>
            <color indexed="81"/>
            <rFont val="Tahoma"/>
            <family val="2"/>
          </rPr>
          <t xml:space="preserve">
</t>
        </r>
        <r>
          <rPr>
            <b/>
            <sz val="9"/>
            <color indexed="81"/>
            <rFont val="Tahoma"/>
            <family val="2"/>
          </rPr>
          <t>Calculado automaticamente</t>
        </r>
        <r>
          <rPr>
            <sz val="9"/>
            <color indexed="81"/>
            <rFont val="Tahoma"/>
            <family val="2"/>
          </rPr>
          <t xml:space="preserve">
(custo do setup)</t>
        </r>
      </text>
    </comment>
    <comment ref="B32" authorId="0" shapeId="0" xr:uid="{00000000-0006-0000-0400-00001F000000}">
      <text>
        <r>
          <rPr>
            <b/>
            <sz val="9"/>
            <color indexed="81"/>
            <rFont val="Tahoma"/>
            <family val="2"/>
          </rPr>
          <t>iProcess:</t>
        </r>
        <r>
          <rPr>
            <sz val="9"/>
            <color indexed="81"/>
            <rFont val="Tahoma"/>
            <family val="2"/>
          </rPr>
          <t xml:space="preserve">
Número e horas de execução mensal do robô.
Pode ser estimado aplicando-se a Redução de Tempo Prevista sobre o tempo AS IS atual.</t>
        </r>
      </text>
    </comment>
    <comment ref="D32" authorId="0" shapeId="0" xr:uid="{00000000-0006-0000-0400-000020000000}">
      <text>
        <r>
          <rPr>
            <b/>
            <sz val="9"/>
            <color indexed="81"/>
            <rFont val="Tahoma"/>
            <family val="2"/>
          </rPr>
          <t>iProcess:</t>
        </r>
        <r>
          <rPr>
            <sz val="9"/>
            <color indexed="81"/>
            <rFont val="Tahoma"/>
            <family val="2"/>
          </rPr>
          <t xml:space="preserve">
</t>
        </r>
        <r>
          <rPr>
            <b/>
            <sz val="9"/>
            <color indexed="81"/>
            <rFont val="Tahoma"/>
            <family val="2"/>
          </rPr>
          <t>Calculado automaticamente</t>
        </r>
        <r>
          <rPr>
            <sz val="9"/>
            <color indexed="81"/>
            <rFont val="Tahoma"/>
            <family val="2"/>
          </rPr>
          <t xml:space="preserve">
(custo mensal da execução do trabalho pelo robô)</t>
        </r>
      </text>
    </comment>
    <comment ref="B33" authorId="0" shapeId="0" xr:uid="{00000000-0006-0000-0400-000021000000}">
      <text>
        <r>
          <rPr>
            <b/>
            <sz val="9"/>
            <color indexed="81"/>
            <rFont val="Tahoma"/>
            <family val="2"/>
          </rPr>
          <t>iProcess:</t>
        </r>
        <r>
          <rPr>
            <sz val="9"/>
            <color indexed="81"/>
            <rFont val="Tahoma"/>
            <family val="2"/>
          </rPr>
          <t xml:space="preserve">
Horas de envolvimento do negócio para execução de parte do processo, quando necessário (mensal).</t>
        </r>
      </text>
    </comment>
    <comment ref="D33" authorId="0" shapeId="0" xr:uid="{00000000-0006-0000-0400-000022000000}">
      <text>
        <r>
          <rPr>
            <b/>
            <sz val="9"/>
            <color indexed="81"/>
            <rFont val="Tahoma"/>
            <family val="2"/>
          </rPr>
          <t>iProcess:
Calculado automaticamente</t>
        </r>
        <r>
          <rPr>
            <sz val="9"/>
            <color indexed="81"/>
            <rFont val="Tahoma"/>
            <family val="2"/>
          </rPr>
          <t xml:space="preserve">
(custo das horas de envolvimento do negócio)</t>
        </r>
      </text>
    </comment>
    <comment ref="B34" authorId="0" shapeId="0" xr:uid="{00000000-0006-0000-0400-000023000000}">
      <text>
        <r>
          <rPr>
            <b/>
            <sz val="9"/>
            <color indexed="81"/>
            <rFont val="Tahoma"/>
            <family val="2"/>
          </rPr>
          <t>iProcess:</t>
        </r>
        <r>
          <rPr>
            <sz val="9"/>
            <color indexed="81"/>
            <rFont val="Tahoma"/>
            <family val="2"/>
          </rPr>
          <t xml:space="preserve">
Média de horas mensais previstas em possíveis manutenções mensais (aplicar apenas em processos que utilizam sistemas instáveis)</t>
        </r>
      </text>
    </comment>
    <comment ref="D34" authorId="0" shapeId="0" xr:uid="{00000000-0006-0000-0400-000024000000}">
      <text>
        <r>
          <rPr>
            <b/>
            <sz val="9"/>
            <color indexed="81"/>
            <rFont val="Tahoma"/>
            <family val="2"/>
          </rPr>
          <t>iProcess:</t>
        </r>
        <r>
          <rPr>
            <sz val="9"/>
            <color indexed="81"/>
            <rFont val="Tahoma"/>
            <family val="2"/>
          </rPr>
          <t xml:space="preserve">
</t>
        </r>
        <r>
          <rPr>
            <b/>
            <sz val="9"/>
            <color indexed="81"/>
            <rFont val="Tahoma"/>
            <family val="2"/>
          </rPr>
          <t>Calculado automaticamente</t>
        </r>
        <r>
          <rPr>
            <sz val="9"/>
            <color indexed="81"/>
            <rFont val="Tahoma"/>
            <family val="2"/>
          </rPr>
          <t xml:space="preserve">
(custo das horas de manutenção planejada)</t>
        </r>
      </text>
    </comment>
    <comment ref="B35" authorId="0" shapeId="0" xr:uid="{00000000-0006-0000-0400-000025000000}">
      <text>
        <r>
          <rPr>
            <b/>
            <sz val="9"/>
            <color indexed="81"/>
            <rFont val="Tahoma"/>
            <family val="2"/>
          </rPr>
          <t>iProcess:
Calculado automaticamente</t>
        </r>
        <r>
          <rPr>
            <sz val="9"/>
            <color indexed="81"/>
            <rFont val="Tahoma"/>
            <family val="2"/>
          </rPr>
          <t xml:space="preserve">
(soma dos custos mensais durante primeiro ano - amortizando custo do setup)</t>
        </r>
      </text>
    </comment>
    <comment ref="D35" authorId="0" shapeId="0" xr:uid="{00000000-0006-0000-0400-000026000000}">
      <text>
        <r>
          <rPr>
            <b/>
            <sz val="9"/>
            <color indexed="81"/>
            <rFont val="Tahoma"/>
            <family val="2"/>
          </rPr>
          <t>iProcess:</t>
        </r>
        <r>
          <rPr>
            <sz val="9"/>
            <color indexed="81"/>
            <rFont val="Tahoma"/>
            <family val="2"/>
          </rPr>
          <t xml:space="preserve">
(soma dos custos mensais durante segundo ano)</t>
        </r>
      </text>
    </comment>
    <comment ref="B36" authorId="0" shapeId="0" xr:uid="{00000000-0006-0000-0400-000027000000}">
      <text>
        <r>
          <rPr>
            <b/>
            <sz val="9"/>
            <color indexed="81"/>
            <rFont val="Tahoma"/>
            <family val="2"/>
          </rPr>
          <t>iProcess:</t>
        </r>
        <r>
          <rPr>
            <sz val="9"/>
            <color indexed="81"/>
            <rFont val="Tahoma"/>
            <family val="2"/>
          </rPr>
          <t xml:space="preserve">
</t>
        </r>
        <r>
          <rPr>
            <b/>
            <sz val="9"/>
            <color indexed="81"/>
            <rFont val="Tahoma"/>
            <family val="2"/>
          </rPr>
          <t xml:space="preserve">Calculado automaticamente
</t>
        </r>
        <r>
          <rPr>
            <sz val="9"/>
            <color indexed="81"/>
            <rFont val="Tahoma"/>
            <family val="2"/>
          </rPr>
          <t>(custo da robotização no fim do primeiro ano - amortizando custo do setup)</t>
        </r>
      </text>
    </comment>
    <comment ref="D36" authorId="0" shapeId="0" xr:uid="{00000000-0006-0000-0400-000028000000}">
      <text>
        <r>
          <rPr>
            <b/>
            <sz val="9"/>
            <color indexed="81"/>
            <rFont val="Tahoma"/>
            <family val="2"/>
          </rPr>
          <t>iProcess:</t>
        </r>
        <r>
          <rPr>
            <sz val="9"/>
            <color indexed="81"/>
            <rFont val="Tahoma"/>
            <family val="2"/>
          </rPr>
          <t xml:space="preserve">
</t>
        </r>
        <r>
          <rPr>
            <b/>
            <sz val="9"/>
            <color indexed="81"/>
            <rFont val="Tahoma"/>
            <family val="2"/>
          </rPr>
          <t>Calculado automaticamente</t>
        </r>
        <r>
          <rPr>
            <sz val="9"/>
            <color indexed="81"/>
            <rFont val="Tahoma"/>
            <family val="2"/>
          </rPr>
          <t xml:space="preserve">
(custo da robotização no fim do segundo ano)</t>
        </r>
      </text>
    </comment>
    <comment ref="B37" authorId="0" shapeId="0" xr:uid="{00000000-0006-0000-0400-000029000000}">
      <text>
        <r>
          <rPr>
            <b/>
            <sz val="9"/>
            <color indexed="81"/>
            <rFont val="Tahoma"/>
            <family val="2"/>
          </rPr>
          <t>iProcess:</t>
        </r>
        <r>
          <rPr>
            <sz val="9"/>
            <color indexed="81"/>
            <rFont val="Tahoma"/>
            <family val="2"/>
          </rPr>
          <t xml:space="preserve">
</t>
        </r>
        <r>
          <rPr>
            <b/>
            <sz val="9"/>
            <color indexed="81"/>
            <rFont val="Tahoma"/>
            <family val="2"/>
          </rPr>
          <t xml:space="preserve">Calculado automaticamente
</t>
        </r>
        <r>
          <rPr>
            <sz val="9"/>
            <color indexed="81"/>
            <rFont val="Tahoma"/>
            <family val="2"/>
          </rPr>
          <t>Retorno do Investimento após 12 meses</t>
        </r>
      </text>
    </comment>
    <comment ref="B38" authorId="0" shapeId="0" xr:uid="{00000000-0006-0000-0400-00002A000000}">
      <text>
        <r>
          <rPr>
            <b/>
            <sz val="9"/>
            <color indexed="81"/>
            <rFont val="Tahoma"/>
            <family val="2"/>
          </rPr>
          <t>iProcess:</t>
        </r>
        <r>
          <rPr>
            <sz val="9"/>
            <color indexed="81"/>
            <rFont val="Tahoma"/>
            <family val="2"/>
          </rPr>
          <t xml:space="preserve">
</t>
        </r>
        <r>
          <rPr>
            <b/>
            <sz val="9"/>
            <color indexed="81"/>
            <rFont val="Tahoma"/>
            <family val="2"/>
          </rPr>
          <t xml:space="preserve">Calculado automaticamente
</t>
        </r>
        <r>
          <rPr>
            <sz val="9"/>
            <color indexed="81"/>
            <rFont val="Tahoma"/>
            <family val="2"/>
          </rPr>
          <t>Retorno do Investimento após 24 meses</t>
        </r>
      </text>
    </comment>
    <comment ref="B39" authorId="0" shapeId="0" xr:uid="{00000000-0006-0000-0400-00002B000000}">
      <text>
        <r>
          <rPr>
            <b/>
            <sz val="9"/>
            <color indexed="81"/>
            <rFont val="Tahoma"/>
            <family val="2"/>
          </rPr>
          <t>iProcess:</t>
        </r>
        <r>
          <rPr>
            <sz val="9"/>
            <color indexed="81"/>
            <rFont val="Tahoma"/>
            <family val="2"/>
          </rPr>
          <t xml:space="preserve">
</t>
        </r>
        <r>
          <rPr>
            <b/>
            <sz val="9"/>
            <color indexed="81"/>
            <rFont val="Tahoma"/>
            <family val="2"/>
          </rPr>
          <t xml:space="preserve">Calculado automaticamente </t>
        </r>
        <r>
          <rPr>
            <sz val="9"/>
            <color indexed="81"/>
            <rFont val="Tahoma"/>
            <family val="2"/>
          </rPr>
          <t>número de meses para a automatização se pagar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iProcess</author>
    <author>kelly.sganderla</author>
  </authors>
  <commentList>
    <comment ref="B3" authorId="0" shapeId="0" xr:uid="{00000000-0006-0000-0500-000001000000}">
      <text>
        <r>
          <rPr>
            <b/>
            <sz val="9"/>
            <color indexed="81"/>
            <rFont val="Tahoma"/>
            <family val="2"/>
          </rPr>
          <t>iProcess:</t>
        </r>
        <r>
          <rPr>
            <sz val="9"/>
            <color indexed="81"/>
            <rFont val="Tahoma"/>
            <family val="2"/>
          </rPr>
          <t xml:space="preserve">
Se sua organização possui um controle de solicitações como sistema de chamados, use este campo para adicionar a referência.</t>
        </r>
      </text>
    </comment>
    <comment ref="D3" authorId="0" shapeId="0" xr:uid="{00000000-0006-0000-0500-000002000000}">
      <text>
        <r>
          <rPr>
            <b/>
            <sz val="9"/>
            <color indexed="81"/>
            <rFont val="Tahoma"/>
            <family val="2"/>
          </rPr>
          <t>iProcess:</t>
        </r>
        <r>
          <rPr>
            <sz val="9"/>
            <color indexed="81"/>
            <rFont val="Tahoma"/>
            <family val="2"/>
          </rPr>
          <t xml:space="preserve">
ID do processo neste lote de análise (sugestão: P1, P2...).</t>
        </r>
      </text>
    </comment>
    <comment ref="B4" authorId="0" shapeId="0" xr:uid="{00000000-0006-0000-0500-000003000000}">
      <text>
        <r>
          <rPr>
            <b/>
            <sz val="9"/>
            <color indexed="81"/>
            <rFont val="Tahoma"/>
            <family val="2"/>
          </rPr>
          <t>iProcess:</t>
        </r>
        <r>
          <rPr>
            <sz val="9"/>
            <color indexed="81"/>
            <rFont val="Tahoma"/>
            <family val="2"/>
          </rPr>
          <t xml:space="preserve">
Data em que foi realizado o levantamento deste processo.</t>
        </r>
      </text>
    </comment>
    <comment ref="B5" authorId="0" shapeId="0" xr:uid="{00000000-0006-0000-0500-000004000000}">
      <text>
        <r>
          <rPr>
            <b/>
            <sz val="9"/>
            <color indexed="81"/>
            <rFont val="Tahoma"/>
            <family val="2"/>
          </rPr>
          <t>iProcess:</t>
        </r>
        <r>
          <rPr>
            <sz val="9"/>
            <color indexed="81"/>
            <rFont val="Tahoma"/>
            <family val="2"/>
          </rPr>
          <t xml:space="preserve">
Nomes dos key users que participaram fornecendo informações no levantamento.</t>
        </r>
      </text>
    </comment>
    <comment ref="B6" authorId="0" shapeId="0" xr:uid="{00000000-0006-0000-0500-000005000000}">
      <text>
        <r>
          <rPr>
            <b/>
            <sz val="9"/>
            <color indexed="81"/>
            <rFont val="Tahoma"/>
            <family val="2"/>
          </rPr>
          <t>iProcess:</t>
        </r>
        <r>
          <rPr>
            <sz val="9"/>
            <color indexed="81"/>
            <rFont val="Tahoma"/>
            <family val="2"/>
          </rPr>
          <t xml:space="preserve">
Indique a situação em que a oportunidade se encontra.</t>
        </r>
      </text>
    </comment>
    <comment ref="B7" authorId="0" shapeId="0" xr:uid="{00000000-0006-0000-0500-000006000000}">
      <text>
        <r>
          <rPr>
            <b/>
            <sz val="9"/>
            <color indexed="81"/>
            <rFont val="Tahoma"/>
            <charset val="1"/>
          </rPr>
          <t>iProcess:</t>
        </r>
        <r>
          <rPr>
            <sz val="9"/>
            <color indexed="81"/>
            <rFont val="Tahoma"/>
            <charset val="1"/>
          </rPr>
          <t xml:space="preserve">
Nome das áreas envolvidas.</t>
        </r>
      </text>
    </comment>
    <comment ref="B8" authorId="0" shapeId="0" xr:uid="{00000000-0006-0000-0500-000007000000}">
      <text>
        <r>
          <rPr>
            <b/>
            <sz val="9"/>
            <color indexed="81"/>
            <rFont val="Tahoma"/>
            <charset val="1"/>
          </rPr>
          <t>iProcess:</t>
        </r>
        <r>
          <rPr>
            <sz val="9"/>
            <color indexed="81"/>
            <rFont val="Tahoma"/>
            <charset val="1"/>
          </rPr>
          <t xml:space="preserve">
Descrição alto nível do processo e suas características. Detalhar como o processo inicia, os principais passos e cenários diferentes.</t>
        </r>
      </text>
    </comment>
    <comment ref="B9" authorId="0" shapeId="0" xr:uid="{00000000-0006-0000-0500-000008000000}">
      <text>
        <r>
          <rPr>
            <b/>
            <sz val="9"/>
            <color indexed="81"/>
            <rFont val="Tahoma"/>
            <charset val="1"/>
          </rPr>
          <t>iProcess:</t>
        </r>
        <r>
          <rPr>
            <sz val="9"/>
            <color indexed="81"/>
            <rFont val="Tahoma"/>
            <charset val="1"/>
          </rPr>
          <t xml:space="preserve">
Número de casos executados por mês (ou na periodicidade definida).</t>
        </r>
      </text>
    </comment>
    <comment ref="D9" authorId="0" shapeId="0" xr:uid="{00000000-0006-0000-0500-000009000000}">
      <text>
        <r>
          <rPr>
            <b/>
            <sz val="9"/>
            <color indexed="81"/>
            <rFont val="Tahoma"/>
            <charset val="1"/>
          </rPr>
          <t>iProcess:</t>
        </r>
        <r>
          <rPr>
            <sz val="9"/>
            <color indexed="81"/>
            <rFont val="Tahoma"/>
            <charset val="1"/>
          </rPr>
          <t xml:space="preserve">
Frequência em que a tarefa é executada (diario, semanal, mensal...)</t>
        </r>
      </text>
    </comment>
    <comment ref="B10" authorId="0" shapeId="0" xr:uid="{00000000-0006-0000-0500-00000A000000}">
      <text>
        <r>
          <rPr>
            <b/>
            <sz val="9"/>
            <color indexed="81"/>
            <rFont val="Tahoma"/>
            <charset val="1"/>
          </rPr>
          <t>iProcess:</t>
        </r>
        <r>
          <rPr>
            <sz val="9"/>
            <color indexed="81"/>
            <rFont val="Tahoma"/>
            <charset val="1"/>
          </rPr>
          <t xml:space="preserve">
Número de profissionais envolvidos na execução do processo manual atual.</t>
        </r>
      </text>
    </comment>
    <comment ref="D10" authorId="0" shapeId="0" xr:uid="{00000000-0006-0000-0500-00000B000000}">
      <text>
        <r>
          <rPr>
            <b/>
            <sz val="9"/>
            <color indexed="81"/>
            <rFont val="Tahoma"/>
            <charset val="1"/>
          </rPr>
          <t>iProcess:</t>
        </r>
        <r>
          <rPr>
            <sz val="9"/>
            <color indexed="81"/>
            <rFont val="Tahoma"/>
            <charset val="1"/>
          </rPr>
          <t xml:space="preserve">
Identifica se a atividade ocupa os profissionais envolvidos em tempo integral (full-time) ou parcial (part-time).</t>
        </r>
      </text>
    </comment>
    <comment ref="B11" authorId="0" shapeId="0" xr:uid="{00000000-0006-0000-0500-00000C000000}">
      <text>
        <r>
          <rPr>
            <b/>
            <sz val="9"/>
            <color indexed="81"/>
            <rFont val="Tahoma"/>
            <charset val="1"/>
          </rPr>
          <t>iProcess:</t>
        </r>
        <r>
          <rPr>
            <sz val="9"/>
            <color indexed="81"/>
            <rFont val="Tahoma"/>
            <charset val="1"/>
          </rPr>
          <t xml:space="preserve">
Auxiliar, Assistente, Técnico, Analista, etc que seja referência para obter o valor-hora do profissional para calcular o custo da execução.</t>
        </r>
      </text>
    </comment>
    <comment ref="D11" authorId="0" shapeId="0" xr:uid="{00000000-0006-0000-0500-00000D000000}">
      <text>
        <r>
          <rPr>
            <b/>
            <sz val="9"/>
            <color indexed="81"/>
            <rFont val="Tahoma"/>
            <charset val="1"/>
          </rPr>
          <t>iProcess:</t>
        </r>
        <r>
          <rPr>
            <sz val="9"/>
            <color indexed="81"/>
            <rFont val="Tahoma"/>
            <charset val="1"/>
          </rPr>
          <t xml:space="preserve">
Custo da hora de trabalho do perfil executor (calcule uma média caso seja mais de um perfil).
Este valor é fundamental para cálculo do ROI.</t>
        </r>
      </text>
    </comment>
    <comment ref="B12" authorId="0" shapeId="0" xr:uid="{00000000-0006-0000-0500-00000E000000}">
      <text>
        <r>
          <rPr>
            <b/>
            <sz val="9"/>
            <color indexed="81"/>
            <rFont val="Tahoma"/>
            <charset val="1"/>
          </rPr>
          <t>iProcess:</t>
        </r>
        <r>
          <rPr>
            <sz val="9"/>
            <color indexed="81"/>
            <rFont val="Tahoma"/>
            <charset val="1"/>
          </rPr>
          <t xml:space="preserve">
Número de horas por MÊS dedicadas à execução do trabalho.</t>
        </r>
      </text>
    </comment>
    <comment ref="D12" authorId="0" shapeId="0" xr:uid="{00000000-0006-0000-0500-00000F000000}">
      <text>
        <r>
          <rPr>
            <b/>
            <sz val="9"/>
            <color indexed="81"/>
            <rFont val="Tahoma"/>
            <charset val="1"/>
          </rPr>
          <t>iProcess:</t>
        </r>
        <r>
          <rPr>
            <sz val="9"/>
            <color indexed="81"/>
            <rFont val="Tahoma"/>
            <charset val="1"/>
          </rPr>
          <t xml:space="preserve">
Custo do tempo alocado, multas ou taxas associadas à ineficiência do processo (para cálculo do ROI).
Não calcula automaticamente pois pode incluir outros custos além do valor-hora do profissional.</t>
        </r>
      </text>
    </comment>
    <comment ref="B13" authorId="0" shapeId="0" xr:uid="{00000000-0006-0000-0500-000010000000}">
      <text>
        <r>
          <rPr>
            <b/>
            <sz val="9"/>
            <color indexed="81"/>
            <rFont val="Tahoma"/>
            <charset val="1"/>
          </rPr>
          <t>iProcess:</t>
        </r>
        <r>
          <rPr>
            <sz val="9"/>
            <color indexed="81"/>
            <rFont val="Tahoma"/>
            <charset val="1"/>
          </rPr>
          <t xml:space="preserve">
Sistemas utilizados na execução do trabalho: e-mail, planilhas, ERP, sites, etc.</t>
        </r>
      </text>
    </comment>
    <comment ref="B14" authorId="0" shapeId="0" xr:uid="{00000000-0006-0000-0500-000011000000}">
      <text>
        <r>
          <rPr>
            <b/>
            <sz val="9"/>
            <color indexed="81"/>
            <rFont val="Tahoma"/>
            <charset val="1"/>
          </rPr>
          <t>iProcess:</t>
        </r>
        <r>
          <rPr>
            <sz val="9"/>
            <color indexed="81"/>
            <rFont val="Tahoma"/>
            <charset val="1"/>
          </rPr>
          <t xml:space="preserve">
Referência de documentos que complementem o entendimento da sitação atual, como manuais operacionais, guias de trabalho, etc</t>
        </r>
      </text>
    </comment>
    <comment ref="B15" authorId="0" shapeId="0" xr:uid="{00000000-0006-0000-0500-000012000000}">
      <text>
        <r>
          <rPr>
            <b/>
            <sz val="9"/>
            <color indexed="81"/>
            <rFont val="Tahoma"/>
            <charset val="1"/>
          </rPr>
          <t>iProcess:</t>
        </r>
        <r>
          <rPr>
            <sz val="9"/>
            <color indexed="81"/>
            <rFont val="Tahoma"/>
            <charset val="1"/>
          </rPr>
          <t xml:space="preserve">
Marcar com x a coluna de acordo com os benfícios a serem obtidos com a automação.</t>
        </r>
      </text>
    </comment>
    <comment ref="C24" authorId="1" shapeId="0" xr:uid="{00000000-0006-0000-0500-000013000000}">
      <text>
        <r>
          <rPr>
            <b/>
            <sz val="9"/>
            <rFont val="Arial"/>
            <charset val="134"/>
          </rPr>
          <t>Calculado automaticamente</t>
        </r>
        <r>
          <rPr>
            <sz val="9"/>
            <rFont val="Arial"/>
            <charset val="134"/>
          </rPr>
          <t xml:space="preserve">
A pontuação considera o fator de contribuição x peso de cada benefício de acordo com a estratégia da organização (definido nos parâmetros).</t>
        </r>
      </text>
    </comment>
    <comment ref="B25" authorId="0" shapeId="0" xr:uid="{00000000-0006-0000-0500-000014000000}">
      <text>
        <r>
          <rPr>
            <b/>
            <sz val="9"/>
            <color indexed="81"/>
            <rFont val="Tahoma"/>
            <charset val="1"/>
          </rPr>
          <t>iProcess:</t>
        </r>
        <r>
          <rPr>
            <sz val="9"/>
            <color indexed="81"/>
            <rFont val="Tahoma"/>
            <charset val="1"/>
          </rPr>
          <t xml:space="preserve">
Descrição de como e quanto do processo pode ser automatizado (podem haver alguns cenários em que o processo terá que seguir manual, ou talvez parte do processo seja automatizado e parte exija envolvimento ou análise de uma pessoa).</t>
        </r>
      </text>
    </comment>
    <comment ref="B26" authorId="0" shapeId="0" xr:uid="{00000000-0006-0000-0500-000015000000}">
      <text>
        <r>
          <rPr>
            <b/>
            <sz val="9"/>
            <color indexed="81"/>
            <rFont val="Tahoma"/>
            <charset val="1"/>
          </rPr>
          <t>iProcess:</t>
        </r>
        <r>
          <rPr>
            <sz val="9"/>
            <color indexed="81"/>
            <rFont val="Tahoma"/>
            <charset val="1"/>
          </rPr>
          <t xml:space="preserve">
Descreva pontos de atenção para o projeto, como eventuais necessidades de outras tecnologias, alterações no processo, formatação de dados para entrada ou dependência de atividades anteriores do processo.</t>
        </r>
      </text>
    </comment>
    <comment ref="B27" authorId="0" shapeId="0" xr:uid="{00000000-0006-0000-0500-000016000000}">
      <text>
        <r>
          <rPr>
            <b/>
            <sz val="9"/>
            <color indexed="81"/>
            <rFont val="Tahoma"/>
            <charset val="1"/>
          </rPr>
          <t>iProcess:</t>
        </r>
        <r>
          <rPr>
            <sz val="9"/>
            <color indexed="81"/>
            <rFont val="Tahoma"/>
            <charset val="1"/>
          </rPr>
          <t xml:space="preserve">
Full-Time Employee (número de profissionais liberados com a robotização da tarefa).</t>
        </r>
      </text>
    </comment>
    <comment ref="D27" authorId="0" shapeId="0" xr:uid="{00000000-0006-0000-0500-000017000000}">
      <text>
        <r>
          <rPr>
            <b/>
            <sz val="9"/>
            <color indexed="81"/>
            <rFont val="Tahoma"/>
            <charset val="1"/>
          </rPr>
          <t>iProcess:</t>
        </r>
        <r>
          <rPr>
            <sz val="9"/>
            <color indexed="81"/>
            <rFont val="Tahoma"/>
            <charset val="1"/>
          </rPr>
          <t xml:space="preserve">
Em geral, aplica-se um fator de 65% de redução quando são usados sistemas web ou que envolvem geração de relatórios ou renderizações, e 80% quando são usados sistemas com alto tempo de resposta como aplicativos e e-mail.</t>
        </r>
      </text>
    </comment>
    <comment ref="B28" authorId="0" shapeId="0" xr:uid="{00000000-0006-0000-0500-000018000000}">
      <text>
        <r>
          <rPr>
            <b/>
            <sz val="9"/>
            <color indexed="81"/>
            <rFont val="Tahoma"/>
            <charset val="1"/>
          </rPr>
          <t>iProcess:</t>
        </r>
        <r>
          <rPr>
            <sz val="9"/>
            <color indexed="81"/>
            <rFont val="Tahoma"/>
            <charset val="1"/>
          </rPr>
          <t xml:space="preserve">
Complexidade estimada da implementação.</t>
        </r>
      </text>
    </comment>
    <comment ref="D28" authorId="0" shapeId="0" xr:uid="{00000000-0006-0000-0500-000019000000}">
      <text>
        <r>
          <rPr>
            <b/>
            <sz val="9"/>
            <color indexed="81"/>
            <rFont val="Tahoma"/>
            <charset val="1"/>
          </rPr>
          <t>iProcess:</t>
        </r>
        <r>
          <rPr>
            <sz val="9"/>
            <color indexed="81"/>
            <rFont val="Tahoma"/>
            <charset val="1"/>
          </rPr>
          <t xml:space="preserve">
Considerar a economia no custo hora-homem das horas de automação.</t>
        </r>
      </text>
    </comment>
    <comment ref="B29" authorId="0" shapeId="0" xr:uid="{00000000-0006-0000-0500-00001A000000}">
      <text>
        <r>
          <rPr>
            <b/>
            <sz val="9"/>
            <color indexed="81"/>
            <rFont val="Tahoma"/>
            <charset val="1"/>
          </rPr>
          <t>iProcess:</t>
        </r>
        <r>
          <rPr>
            <sz val="9"/>
            <color indexed="81"/>
            <rFont val="Tahoma"/>
            <charset val="1"/>
          </rPr>
          <t xml:space="preserve">
Número de taskbots planejadas; permite analisar se a implementação pode ser paralelizada entre mais de um desenvolvedor.</t>
        </r>
      </text>
    </comment>
    <comment ref="D29" authorId="0" shapeId="0" xr:uid="{00000000-0006-0000-0500-00001B000000}">
      <text>
        <r>
          <rPr>
            <b/>
            <sz val="9"/>
            <color indexed="81"/>
            <rFont val="Tahoma"/>
            <family val="2"/>
          </rPr>
          <t>iProcess:</t>
        </r>
        <r>
          <rPr>
            <sz val="9"/>
            <color indexed="81"/>
            <rFont val="Tahoma"/>
            <family val="2"/>
          </rPr>
          <t xml:space="preserve">
Turno planejado para execução do robô.</t>
        </r>
      </text>
    </comment>
    <comment ref="B30" authorId="0" shapeId="0" xr:uid="{00000000-0006-0000-0500-00001C000000}">
      <text>
        <r>
          <rPr>
            <b/>
            <sz val="9"/>
            <color indexed="81"/>
            <rFont val="Tahoma"/>
            <family val="2"/>
          </rPr>
          <t>iProcess:</t>
        </r>
        <r>
          <rPr>
            <sz val="9"/>
            <color indexed="81"/>
            <rFont val="Tahoma"/>
            <family val="2"/>
          </rPr>
          <t xml:space="preserve">
Recomendação técnica ao final da avaliação. </t>
        </r>
      </text>
    </comment>
    <comment ref="B31" authorId="0" shapeId="0" xr:uid="{00000000-0006-0000-0500-00001D000000}">
      <text>
        <r>
          <rPr>
            <b/>
            <sz val="9"/>
            <color indexed="81"/>
            <rFont val="Tahoma"/>
            <family val="2"/>
          </rPr>
          <t>iProcess:</t>
        </r>
        <r>
          <rPr>
            <sz val="9"/>
            <color indexed="81"/>
            <rFont val="Tahoma"/>
            <family val="2"/>
          </rPr>
          <t xml:space="preserve">
Esforço estimado  para implementação da solução (em semanas).</t>
        </r>
      </text>
    </comment>
    <comment ref="D31" authorId="0" shapeId="0" xr:uid="{00000000-0006-0000-0500-00001E000000}">
      <text>
        <r>
          <rPr>
            <b/>
            <sz val="9"/>
            <color indexed="81"/>
            <rFont val="Tahoma"/>
            <family val="2"/>
          </rPr>
          <t>iProcess:</t>
        </r>
        <r>
          <rPr>
            <sz val="9"/>
            <color indexed="81"/>
            <rFont val="Tahoma"/>
            <family val="2"/>
          </rPr>
          <t xml:space="preserve">
</t>
        </r>
        <r>
          <rPr>
            <b/>
            <sz val="9"/>
            <color indexed="81"/>
            <rFont val="Tahoma"/>
            <family val="2"/>
          </rPr>
          <t>Calculado automaticamente</t>
        </r>
        <r>
          <rPr>
            <sz val="9"/>
            <color indexed="81"/>
            <rFont val="Tahoma"/>
            <family val="2"/>
          </rPr>
          <t xml:space="preserve">
(custo do setup)</t>
        </r>
      </text>
    </comment>
    <comment ref="B32" authorId="0" shapeId="0" xr:uid="{00000000-0006-0000-0500-00001F000000}">
      <text>
        <r>
          <rPr>
            <b/>
            <sz val="9"/>
            <color indexed="81"/>
            <rFont val="Tahoma"/>
            <family val="2"/>
          </rPr>
          <t>iProcess:</t>
        </r>
        <r>
          <rPr>
            <sz val="9"/>
            <color indexed="81"/>
            <rFont val="Tahoma"/>
            <family val="2"/>
          </rPr>
          <t xml:space="preserve">
Número e horas de execução mensal do robô.
Pode ser estimado aplicando-se a Redução de Tempo Prevista sobre o tempo AS IS atual.</t>
        </r>
      </text>
    </comment>
    <comment ref="D32" authorId="0" shapeId="0" xr:uid="{00000000-0006-0000-0500-000020000000}">
      <text>
        <r>
          <rPr>
            <b/>
            <sz val="9"/>
            <color indexed="81"/>
            <rFont val="Tahoma"/>
            <family val="2"/>
          </rPr>
          <t>iProcess:</t>
        </r>
        <r>
          <rPr>
            <sz val="9"/>
            <color indexed="81"/>
            <rFont val="Tahoma"/>
            <family val="2"/>
          </rPr>
          <t xml:space="preserve">
</t>
        </r>
        <r>
          <rPr>
            <b/>
            <sz val="9"/>
            <color indexed="81"/>
            <rFont val="Tahoma"/>
            <family val="2"/>
          </rPr>
          <t>Calculado automaticamente</t>
        </r>
        <r>
          <rPr>
            <sz val="9"/>
            <color indexed="81"/>
            <rFont val="Tahoma"/>
            <family val="2"/>
          </rPr>
          <t xml:space="preserve">
(custo mensal da execução do trabalho pelo robô)</t>
        </r>
      </text>
    </comment>
    <comment ref="B33" authorId="0" shapeId="0" xr:uid="{00000000-0006-0000-0500-000021000000}">
      <text>
        <r>
          <rPr>
            <b/>
            <sz val="9"/>
            <color indexed="81"/>
            <rFont val="Tahoma"/>
            <family val="2"/>
          </rPr>
          <t>iProcess:</t>
        </r>
        <r>
          <rPr>
            <sz val="9"/>
            <color indexed="81"/>
            <rFont val="Tahoma"/>
            <family val="2"/>
          </rPr>
          <t xml:space="preserve">
Horas de envolvimento do negócio para execução de parte do processo, quando necessário (mensal).</t>
        </r>
      </text>
    </comment>
    <comment ref="D33" authorId="0" shapeId="0" xr:uid="{00000000-0006-0000-0500-000022000000}">
      <text>
        <r>
          <rPr>
            <b/>
            <sz val="9"/>
            <color indexed="81"/>
            <rFont val="Tahoma"/>
            <family val="2"/>
          </rPr>
          <t>iProcess:
Calculado automaticamente</t>
        </r>
        <r>
          <rPr>
            <sz val="9"/>
            <color indexed="81"/>
            <rFont val="Tahoma"/>
            <family val="2"/>
          </rPr>
          <t xml:space="preserve">
(custo das horas de envolvimento do negócio)</t>
        </r>
      </text>
    </comment>
    <comment ref="B34" authorId="0" shapeId="0" xr:uid="{00000000-0006-0000-0500-000023000000}">
      <text>
        <r>
          <rPr>
            <b/>
            <sz val="9"/>
            <color indexed="81"/>
            <rFont val="Tahoma"/>
            <family val="2"/>
          </rPr>
          <t>iProcess:</t>
        </r>
        <r>
          <rPr>
            <sz val="9"/>
            <color indexed="81"/>
            <rFont val="Tahoma"/>
            <family val="2"/>
          </rPr>
          <t xml:space="preserve">
Média de horas mensais previstas em possíveis manutenções mensais (aplicar apenas em processos que utilizam sistemas instáveis)</t>
        </r>
      </text>
    </comment>
    <comment ref="D34" authorId="0" shapeId="0" xr:uid="{00000000-0006-0000-0500-000024000000}">
      <text>
        <r>
          <rPr>
            <b/>
            <sz val="9"/>
            <color indexed="81"/>
            <rFont val="Tahoma"/>
            <family val="2"/>
          </rPr>
          <t>iProcess:</t>
        </r>
        <r>
          <rPr>
            <sz val="9"/>
            <color indexed="81"/>
            <rFont val="Tahoma"/>
            <family val="2"/>
          </rPr>
          <t xml:space="preserve">
</t>
        </r>
        <r>
          <rPr>
            <b/>
            <sz val="9"/>
            <color indexed="81"/>
            <rFont val="Tahoma"/>
            <family val="2"/>
          </rPr>
          <t>Calculado automaticamente</t>
        </r>
        <r>
          <rPr>
            <sz val="9"/>
            <color indexed="81"/>
            <rFont val="Tahoma"/>
            <family val="2"/>
          </rPr>
          <t xml:space="preserve">
(custo das horas de manutenção planejada)</t>
        </r>
      </text>
    </comment>
    <comment ref="B35" authorId="0" shapeId="0" xr:uid="{00000000-0006-0000-0500-000025000000}">
      <text>
        <r>
          <rPr>
            <b/>
            <sz val="9"/>
            <color indexed="81"/>
            <rFont val="Tahoma"/>
            <family val="2"/>
          </rPr>
          <t>iProcess:
Calculado automaticamente</t>
        </r>
        <r>
          <rPr>
            <sz val="9"/>
            <color indexed="81"/>
            <rFont val="Tahoma"/>
            <family val="2"/>
          </rPr>
          <t xml:space="preserve">
(soma dos custos mensais durante primeiro ano - amortizando custo do setup)</t>
        </r>
      </text>
    </comment>
    <comment ref="D35" authorId="0" shapeId="0" xr:uid="{00000000-0006-0000-0500-000026000000}">
      <text>
        <r>
          <rPr>
            <b/>
            <sz val="9"/>
            <color indexed="81"/>
            <rFont val="Tahoma"/>
            <family val="2"/>
          </rPr>
          <t>iProcess:</t>
        </r>
        <r>
          <rPr>
            <sz val="9"/>
            <color indexed="81"/>
            <rFont val="Tahoma"/>
            <family val="2"/>
          </rPr>
          <t xml:space="preserve">
(soma dos custos mensais durante segundo ano)</t>
        </r>
      </text>
    </comment>
    <comment ref="B36" authorId="0" shapeId="0" xr:uid="{00000000-0006-0000-0500-000027000000}">
      <text>
        <r>
          <rPr>
            <b/>
            <sz val="9"/>
            <color indexed="81"/>
            <rFont val="Tahoma"/>
            <family val="2"/>
          </rPr>
          <t>iProcess:</t>
        </r>
        <r>
          <rPr>
            <sz val="9"/>
            <color indexed="81"/>
            <rFont val="Tahoma"/>
            <family val="2"/>
          </rPr>
          <t xml:space="preserve">
</t>
        </r>
        <r>
          <rPr>
            <b/>
            <sz val="9"/>
            <color indexed="81"/>
            <rFont val="Tahoma"/>
            <family val="2"/>
          </rPr>
          <t xml:space="preserve">Calculado automaticamente
</t>
        </r>
        <r>
          <rPr>
            <sz val="9"/>
            <color indexed="81"/>
            <rFont val="Tahoma"/>
            <family val="2"/>
          </rPr>
          <t>(custo da robotização no fim do primeiro ano - amortizando custo do setup)</t>
        </r>
      </text>
    </comment>
    <comment ref="D36" authorId="0" shapeId="0" xr:uid="{00000000-0006-0000-0500-000028000000}">
      <text>
        <r>
          <rPr>
            <b/>
            <sz val="9"/>
            <color indexed="81"/>
            <rFont val="Tahoma"/>
            <family val="2"/>
          </rPr>
          <t>iProcess:</t>
        </r>
        <r>
          <rPr>
            <sz val="9"/>
            <color indexed="81"/>
            <rFont val="Tahoma"/>
            <family val="2"/>
          </rPr>
          <t xml:space="preserve">
</t>
        </r>
        <r>
          <rPr>
            <b/>
            <sz val="9"/>
            <color indexed="81"/>
            <rFont val="Tahoma"/>
            <family val="2"/>
          </rPr>
          <t>Calculado automaticamente</t>
        </r>
        <r>
          <rPr>
            <sz val="9"/>
            <color indexed="81"/>
            <rFont val="Tahoma"/>
            <family val="2"/>
          </rPr>
          <t xml:space="preserve">
(custo da robotização no fim do segundo ano)</t>
        </r>
      </text>
    </comment>
    <comment ref="B37" authorId="0" shapeId="0" xr:uid="{00000000-0006-0000-0500-000029000000}">
      <text>
        <r>
          <rPr>
            <b/>
            <sz val="9"/>
            <color indexed="81"/>
            <rFont val="Tahoma"/>
            <family val="2"/>
          </rPr>
          <t>iProcess:</t>
        </r>
        <r>
          <rPr>
            <sz val="9"/>
            <color indexed="81"/>
            <rFont val="Tahoma"/>
            <family val="2"/>
          </rPr>
          <t xml:space="preserve">
</t>
        </r>
        <r>
          <rPr>
            <b/>
            <sz val="9"/>
            <color indexed="81"/>
            <rFont val="Tahoma"/>
            <family val="2"/>
          </rPr>
          <t xml:space="preserve">Calculado automaticamente
</t>
        </r>
        <r>
          <rPr>
            <sz val="9"/>
            <color indexed="81"/>
            <rFont val="Tahoma"/>
            <family val="2"/>
          </rPr>
          <t>Retorno do Investimento após 12 meses</t>
        </r>
      </text>
    </comment>
    <comment ref="B38" authorId="0" shapeId="0" xr:uid="{00000000-0006-0000-0500-00002A000000}">
      <text>
        <r>
          <rPr>
            <b/>
            <sz val="9"/>
            <color indexed="81"/>
            <rFont val="Tahoma"/>
            <family val="2"/>
          </rPr>
          <t>iProcess:</t>
        </r>
        <r>
          <rPr>
            <sz val="9"/>
            <color indexed="81"/>
            <rFont val="Tahoma"/>
            <family val="2"/>
          </rPr>
          <t xml:space="preserve">
</t>
        </r>
        <r>
          <rPr>
            <b/>
            <sz val="9"/>
            <color indexed="81"/>
            <rFont val="Tahoma"/>
            <family val="2"/>
          </rPr>
          <t xml:space="preserve">Calculado automaticamente
</t>
        </r>
        <r>
          <rPr>
            <sz val="9"/>
            <color indexed="81"/>
            <rFont val="Tahoma"/>
            <family val="2"/>
          </rPr>
          <t>Retorno do Investimento após 24 meses</t>
        </r>
      </text>
    </comment>
    <comment ref="B39" authorId="0" shapeId="0" xr:uid="{00000000-0006-0000-0500-00002B000000}">
      <text>
        <r>
          <rPr>
            <b/>
            <sz val="9"/>
            <color indexed="81"/>
            <rFont val="Tahoma"/>
            <family val="2"/>
          </rPr>
          <t>iProcess:</t>
        </r>
        <r>
          <rPr>
            <sz val="9"/>
            <color indexed="81"/>
            <rFont val="Tahoma"/>
            <family val="2"/>
          </rPr>
          <t xml:space="preserve">
</t>
        </r>
        <r>
          <rPr>
            <b/>
            <sz val="9"/>
            <color indexed="81"/>
            <rFont val="Tahoma"/>
            <family val="2"/>
          </rPr>
          <t xml:space="preserve">Calculado automaticamente </t>
        </r>
        <r>
          <rPr>
            <sz val="9"/>
            <color indexed="81"/>
            <rFont val="Tahoma"/>
            <family val="2"/>
          </rPr>
          <t>número de meses para a automatização se pagar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iProcess</author>
    <author>kelly.sganderla</author>
  </authors>
  <commentList>
    <comment ref="B3" authorId="0" shapeId="0" xr:uid="{00000000-0006-0000-0600-000001000000}">
      <text>
        <r>
          <rPr>
            <b/>
            <sz val="9"/>
            <color indexed="81"/>
            <rFont val="Tahoma"/>
            <family val="2"/>
          </rPr>
          <t>iProcess:</t>
        </r>
        <r>
          <rPr>
            <sz val="9"/>
            <color indexed="81"/>
            <rFont val="Tahoma"/>
            <family val="2"/>
          </rPr>
          <t xml:space="preserve">
Se sua organização possui um controle de solicitações como sistema de chamados, use este campo para adicionar a referência.</t>
        </r>
      </text>
    </comment>
    <comment ref="D3" authorId="0" shapeId="0" xr:uid="{00000000-0006-0000-0600-000002000000}">
      <text>
        <r>
          <rPr>
            <b/>
            <sz val="9"/>
            <color indexed="81"/>
            <rFont val="Tahoma"/>
            <family val="2"/>
          </rPr>
          <t>iProcess:</t>
        </r>
        <r>
          <rPr>
            <sz val="9"/>
            <color indexed="81"/>
            <rFont val="Tahoma"/>
            <family val="2"/>
          </rPr>
          <t xml:space="preserve">
ID do processo neste lote de análise (sugestão: P1, P2...).</t>
        </r>
      </text>
    </comment>
    <comment ref="B4" authorId="0" shapeId="0" xr:uid="{00000000-0006-0000-0600-000003000000}">
      <text>
        <r>
          <rPr>
            <b/>
            <sz val="9"/>
            <color indexed="81"/>
            <rFont val="Tahoma"/>
            <family val="2"/>
          </rPr>
          <t>iProcess:</t>
        </r>
        <r>
          <rPr>
            <sz val="9"/>
            <color indexed="81"/>
            <rFont val="Tahoma"/>
            <family val="2"/>
          </rPr>
          <t xml:space="preserve">
Data em que foi realizado o levantamento deste processo.</t>
        </r>
      </text>
    </comment>
    <comment ref="B5" authorId="0" shapeId="0" xr:uid="{00000000-0006-0000-0600-000004000000}">
      <text>
        <r>
          <rPr>
            <b/>
            <sz val="9"/>
            <color indexed="81"/>
            <rFont val="Tahoma"/>
            <family val="2"/>
          </rPr>
          <t>iProcess:</t>
        </r>
        <r>
          <rPr>
            <sz val="9"/>
            <color indexed="81"/>
            <rFont val="Tahoma"/>
            <family val="2"/>
          </rPr>
          <t xml:space="preserve">
Nomes dos key users que participaram fornecendo informações no levantamento.</t>
        </r>
      </text>
    </comment>
    <comment ref="B6" authorId="0" shapeId="0" xr:uid="{00000000-0006-0000-0600-000005000000}">
      <text>
        <r>
          <rPr>
            <b/>
            <sz val="9"/>
            <color indexed="81"/>
            <rFont val="Tahoma"/>
            <family val="2"/>
          </rPr>
          <t>iProcess:</t>
        </r>
        <r>
          <rPr>
            <sz val="9"/>
            <color indexed="81"/>
            <rFont val="Tahoma"/>
            <family val="2"/>
          </rPr>
          <t xml:space="preserve">
Indique a situação em que a oportunidade se encontra.</t>
        </r>
      </text>
    </comment>
    <comment ref="B7" authorId="0" shapeId="0" xr:uid="{00000000-0006-0000-0600-000006000000}">
      <text>
        <r>
          <rPr>
            <b/>
            <sz val="9"/>
            <color indexed="81"/>
            <rFont val="Tahoma"/>
            <charset val="1"/>
          </rPr>
          <t>iProcess:</t>
        </r>
        <r>
          <rPr>
            <sz val="9"/>
            <color indexed="81"/>
            <rFont val="Tahoma"/>
            <charset val="1"/>
          </rPr>
          <t xml:space="preserve">
Nome das áreas envolvidas.</t>
        </r>
      </text>
    </comment>
    <comment ref="B8" authorId="0" shapeId="0" xr:uid="{00000000-0006-0000-0600-000007000000}">
      <text>
        <r>
          <rPr>
            <b/>
            <sz val="9"/>
            <color indexed="81"/>
            <rFont val="Tahoma"/>
            <charset val="1"/>
          </rPr>
          <t>iProcess:</t>
        </r>
        <r>
          <rPr>
            <sz val="9"/>
            <color indexed="81"/>
            <rFont val="Tahoma"/>
            <charset val="1"/>
          </rPr>
          <t xml:space="preserve">
Descrição alto nível do processo e suas características. Detalhar como o processo inicia, os principais passos e cenários diferentes.</t>
        </r>
      </text>
    </comment>
    <comment ref="B9" authorId="0" shapeId="0" xr:uid="{00000000-0006-0000-0600-000008000000}">
      <text>
        <r>
          <rPr>
            <b/>
            <sz val="9"/>
            <color indexed="81"/>
            <rFont val="Tahoma"/>
            <charset val="1"/>
          </rPr>
          <t>iProcess:</t>
        </r>
        <r>
          <rPr>
            <sz val="9"/>
            <color indexed="81"/>
            <rFont val="Tahoma"/>
            <charset val="1"/>
          </rPr>
          <t xml:space="preserve">
Número de casos executados por mês (ou na periodicidade definida).</t>
        </r>
      </text>
    </comment>
    <comment ref="D9" authorId="0" shapeId="0" xr:uid="{00000000-0006-0000-0600-000009000000}">
      <text>
        <r>
          <rPr>
            <b/>
            <sz val="9"/>
            <color indexed="81"/>
            <rFont val="Tahoma"/>
            <charset val="1"/>
          </rPr>
          <t>iProcess:</t>
        </r>
        <r>
          <rPr>
            <sz val="9"/>
            <color indexed="81"/>
            <rFont val="Tahoma"/>
            <charset val="1"/>
          </rPr>
          <t xml:space="preserve">
Frequência em que a tarefa é executada (diario, semanal, mensal...)</t>
        </r>
      </text>
    </comment>
    <comment ref="B10" authorId="0" shapeId="0" xr:uid="{00000000-0006-0000-0600-00000A000000}">
      <text>
        <r>
          <rPr>
            <b/>
            <sz val="9"/>
            <color indexed="81"/>
            <rFont val="Tahoma"/>
            <charset val="1"/>
          </rPr>
          <t>iProcess:</t>
        </r>
        <r>
          <rPr>
            <sz val="9"/>
            <color indexed="81"/>
            <rFont val="Tahoma"/>
            <charset val="1"/>
          </rPr>
          <t xml:space="preserve">
Número de profissionais envolvidos na execução do processo manual atual.</t>
        </r>
      </text>
    </comment>
    <comment ref="D10" authorId="0" shapeId="0" xr:uid="{00000000-0006-0000-0600-00000B000000}">
      <text>
        <r>
          <rPr>
            <b/>
            <sz val="9"/>
            <color indexed="81"/>
            <rFont val="Tahoma"/>
            <charset val="1"/>
          </rPr>
          <t>iProcess:</t>
        </r>
        <r>
          <rPr>
            <sz val="9"/>
            <color indexed="81"/>
            <rFont val="Tahoma"/>
            <charset val="1"/>
          </rPr>
          <t xml:space="preserve">
Identifica se a atividade ocupa os profissionais envolvidos em tempo integral (full-time) ou parcial (part-time).</t>
        </r>
      </text>
    </comment>
    <comment ref="B11" authorId="0" shapeId="0" xr:uid="{00000000-0006-0000-0600-00000C000000}">
      <text>
        <r>
          <rPr>
            <b/>
            <sz val="9"/>
            <color indexed="81"/>
            <rFont val="Tahoma"/>
            <charset val="1"/>
          </rPr>
          <t>iProcess:</t>
        </r>
        <r>
          <rPr>
            <sz val="9"/>
            <color indexed="81"/>
            <rFont val="Tahoma"/>
            <charset val="1"/>
          </rPr>
          <t xml:space="preserve">
Auxiliar, Assistente, Técnico, Analista, etc que seja referência para obter o valor-hora do profissional para calcular o custo da execução.</t>
        </r>
      </text>
    </comment>
    <comment ref="D11" authorId="0" shapeId="0" xr:uid="{00000000-0006-0000-0600-00000D000000}">
      <text>
        <r>
          <rPr>
            <b/>
            <sz val="9"/>
            <color indexed="81"/>
            <rFont val="Tahoma"/>
            <charset val="1"/>
          </rPr>
          <t>iProcess:</t>
        </r>
        <r>
          <rPr>
            <sz val="9"/>
            <color indexed="81"/>
            <rFont val="Tahoma"/>
            <charset val="1"/>
          </rPr>
          <t xml:space="preserve">
Custo da hora de trabalho do perfil executor (calcule uma média caso seja mais de um perfil).
Este valor é fundamental para cálculo do ROI.</t>
        </r>
      </text>
    </comment>
    <comment ref="B12" authorId="0" shapeId="0" xr:uid="{00000000-0006-0000-0600-00000E000000}">
      <text>
        <r>
          <rPr>
            <b/>
            <sz val="9"/>
            <color indexed="81"/>
            <rFont val="Tahoma"/>
            <charset val="1"/>
          </rPr>
          <t>iProcess:</t>
        </r>
        <r>
          <rPr>
            <sz val="9"/>
            <color indexed="81"/>
            <rFont val="Tahoma"/>
            <charset val="1"/>
          </rPr>
          <t xml:space="preserve">
Número de horas por MÊS dedicadas à execução do trabalho.</t>
        </r>
      </text>
    </comment>
    <comment ref="D12" authorId="0" shapeId="0" xr:uid="{00000000-0006-0000-0600-00000F000000}">
      <text>
        <r>
          <rPr>
            <b/>
            <sz val="9"/>
            <color indexed="81"/>
            <rFont val="Tahoma"/>
            <charset val="1"/>
          </rPr>
          <t>iProcess:</t>
        </r>
        <r>
          <rPr>
            <sz val="9"/>
            <color indexed="81"/>
            <rFont val="Tahoma"/>
            <charset val="1"/>
          </rPr>
          <t xml:space="preserve">
Custo do tempo alocado, multas ou taxas associadas à ineficiência do processo (para cálculo do ROI).
Não calcula automaticamente pois pode incluir outros custos além do valor-hora do profissional.</t>
        </r>
      </text>
    </comment>
    <comment ref="B13" authorId="0" shapeId="0" xr:uid="{00000000-0006-0000-0600-000010000000}">
      <text>
        <r>
          <rPr>
            <b/>
            <sz val="9"/>
            <color indexed="81"/>
            <rFont val="Tahoma"/>
            <charset val="1"/>
          </rPr>
          <t>iProcess:</t>
        </r>
        <r>
          <rPr>
            <sz val="9"/>
            <color indexed="81"/>
            <rFont val="Tahoma"/>
            <charset val="1"/>
          </rPr>
          <t xml:space="preserve">
Sistemas utilizados na execução do trabalho: e-mail, planilhas, ERP, sites, etc.</t>
        </r>
      </text>
    </comment>
    <comment ref="B14" authorId="0" shapeId="0" xr:uid="{00000000-0006-0000-0600-000011000000}">
      <text>
        <r>
          <rPr>
            <b/>
            <sz val="9"/>
            <color indexed="81"/>
            <rFont val="Tahoma"/>
            <charset val="1"/>
          </rPr>
          <t>iProcess:</t>
        </r>
        <r>
          <rPr>
            <sz val="9"/>
            <color indexed="81"/>
            <rFont val="Tahoma"/>
            <charset val="1"/>
          </rPr>
          <t xml:space="preserve">
Referência de documentos que complementem o entendimento da sitação atual, como manuais operacionais, guias de trabalho, etc</t>
        </r>
      </text>
    </comment>
    <comment ref="B15" authorId="0" shapeId="0" xr:uid="{00000000-0006-0000-0600-000012000000}">
      <text>
        <r>
          <rPr>
            <b/>
            <sz val="9"/>
            <color indexed="81"/>
            <rFont val="Tahoma"/>
            <charset val="1"/>
          </rPr>
          <t>iProcess:</t>
        </r>
        <r>
          <rPr>
            <sz val="9"/>
            <color indexed="81"/>
            <rFont val="Tahoma"/>
            <charset val="1"/>
          </rPr>
          <t xml:space="preserve">
Marcar com x a coluna de acordo com os benfícios a serem obtidos com a automação.</t>
        </r>
      </text>
    </comment>
    <comment ref="C24" authorId="1" shapeId="0" xr:uid="{00000000-0006-0000-0600-000013000000}">
      <text>
        <r>
          <rPr>
            <b/>
            <sz val="9"/>
            <rFont val="Arial"/>
            <charset val="134"/>
          </rPr>
          <t>Calculado automaticamente</t>
        </r>
        <r>
          <rPr>
            <sz val="9"/>
            <rFont val="Arial"/>
            <charset val="134"/>
          </rPr>
          <t xml:space="preserve">
A pontuação considera o fator de contribuição x peso de cada benefício de acordo com a estratégia da organização (definido nos parâmetros).</t>
        </r>
      </text>
    </comment>
    <comment ref="B25" authorId="0" shapeId="0" xr:uid="{00000000-0006-0000-0600-000014000000}">
      <text>
        <r>
          <rPr>
            <b/>
            <sz val="9"/>
            <color indexed="81"/>
            <rFont val="Tahoma"/>
            <charset val="1"/>
          </rPr>
          <t>iProcess:</t>
        </r>
        <r>
          <rPr>
            <sz val="9"/>
            <color indexed="81"/>
            <rFont val="Tahoma"/>
            <charset val="1"/>
          </rPr>
          <t xml:space="preserve">
Descrição de como e quanto do processo pode ser automatizado (podem haver alguns cenários em que o processo terá que seguir manual, ou talvez parte do processo seja automatizado e parte exija envolvimento ou análise de uma pessoa).</t>
        </r>
      </text>
    </comment>
    <comment ref="B26" authorId="0" shapeId="0" xr:uid="{00000000-0006-0000-0600-000015000000}">
      <text>
        <r>
          <rPr>
            <b/>
            <sz val="9"/>
            <color indexed="81"/>
            <rFont val="Tahoma"/>
            <charset val="1"/>
          </rPr>
          <t>iProcess:</t>
        </r>
        <r>
          <rPr>
            <sz val="9"/>
            <color indexed="81"/>
            <rFont val="Tahoma"/>
            <charset val="1"/>
          </rPr>
          <t xml:space="preserve">
Descreva pontos de atenção para o projeto, como eventuais necessidades de outras tecnologias, alterações no processo, formatação de dados para entrada ou dependência de atividades anteriores do processo.</t>
        </r>
      </text>
    </comment>
    <comment ref="B27" authorId="0" shapeId="0" xr:uid="{00000000-0006-0000-0600-000016000000}">
      <text>
        <r>
          <rPr>
            <b/>
            <sz val="9"/>
            <color indexed="81"/>
            <rFont val="Tahoma"/>
            <charset val="1"/>
          </rPr>
          <t>iProcess:</t>
        </r>
        <r>
          <rPr>
            <sz val="9"/>
            <color indexed="81"/>
            <rFont val="Tahoma"/>
            <charset val="1"/>
          </rPr>
          <t xml:space="preserve">
Full-Time Employee (número de profissionais liberados com a robotização da tarefa).</t>
        </r>
      </text>
    </comment>
    <comment ref="D27" authorId="0" shapeId="0" xr:uid="{00000000-0006-0000-0600-000017000000}">
      <text>
        <r>
          <rPr>
            <b/>
            <sz val="9"/>
            <color indexed="81"/>
            <rFont val="Tahoma"/>
            <charset val="1"/>
          </rPr>
          <t>iProcess:</t>
        </r>
        <r>
          <rPr>
            <sz val="9"/>
            <color indexed="81"/>
            <rFont val="Tahoma"/>
            <charset val="1"/>
          </rPr>
          <t xml:space="preserve">
Em geral, aplica-se um fator de 65% de redução quando são usados sistemas web ou que envolvem geração de relatórios ou renderizações, e 80% quando são usados sistemas com alto tempo de resposta como aplicativos e e-mail.</t>
        </r>
      </text>
    </comment>
    <comment ref="B28" authorId="0" shapeId="0" xr:uid="{00000000-0006-0000-0600-000018000000}">
      <text>
        <r>
          <rPr>
            <b/>
            <sz val="9"/>
            <color indexed="81"/>
            <rFont val="Tahoma"/>
            <charset val="1"/>
          </rPr>
          <t>iProcess:</t>
        </r>
        <r>
          <rPr>
            <sz val="9"/>
            <color indexed="81"/>
            <rFont val="Tahoma"/>
            <charset val="1"/>
          </rPr>
          <t xml:space="preserve">
Complexidade estimada da implementação.</t>
        </r>
      </text>
    </comment>
    <comment ref="D28" authorId="0" shapeId="0" xr:uid="{00000000-0006-0000-0600-000019000000}">
      <text>
        <r>
          <rPr>
            <b/>
            <sz val="9"/>
            <color indexed="81"/>
            <rFont val="Tahoma"/>
            <charset val="1"/>
          </rPr>
          <t>iProcess:</t>
        </r>
        <r>
          <rPr>
            <sz val="9"/>
            <color indexed="81"/>
            <rFont val="Tahoma"/>
            <charset val="1"/>
          </rPr>
          <t xml:space="preserve">
Considerar a economia no custo hora-homem das horas de automação.</t>
        </r>
      </text>
    </comment>
    <comment ref="B29" authorId="0" shapeId="0" xr:uid="{00000000-0006-0000-0600-00001A000000}">
      <text>
        <r>
          <rPr>
            <b/>
            <sz val="9"/>
            <color indexed="81"/>
            <rFont val="Tahoma"/>
            <charset val="1"/>
          </rPr>
          <t>iProcess:</t>
        </r>
        <r>
          <rPr>
            <sz val="9"/>
            <color indexed="81"/>
            <rFont val="Tahoma"/>
            <charset val="1"/>
          </rPr>
          <t xml:space="preserve">
Número de taskbots planejadas; permite analisar se a implementação pode ser paralelizada entre mais de um desenvolvedor.</t>
        </r>
      </text>
    </comment>
    <comment ref="D29" authorId="0" shapeId="0" xr:uid="{00000000-0006-0000-0600-00001B000000}">
      <text>
        <r>
          <rPr>
            <b/>
            <sz val="9"/>
            <color indexed="81"/>
            <rFont val="Tahoma"/>
            <family val="2"/>
          </rPr>
          <t>iProcess:</t>
        </r>
        <r>
          <rPr>
            <sz val="9"/>
            <color indexed="81"/>
            <rFont val="Tahoma"/>
            <family val="2"/>
          </rPr>
          <t xml:space="preserve">
Turno planejado para execução do robô.</t>
        </r>
      </text>
    </comment>
    <comment ref="B30" authorId="0" shapeId="0" xr:uid="{00000000-0006-0000-0600-00001C000000}">
      <text>
        <r>
          <rPr>
            <b/>
            <sz val="9"/>
            <color indexed="81"/>
            <rFont val="Tahoma"/>
            <family val="2"/>
          </rPr>
          <t>iProcess:</t>
        </r>
        <r>
          <rPr>
            <sz val="9"/>
            <color indexed="81"/>
            <rFont val="Tahoma"/>
            <family val="2"/>
          </rPr>
          <t xml:space="preserve">
Recomendação técnica ao final da avaliação. </t>
        </r>
      </text>
    </comment>
    <comment ref="B31" authorId="0" shapeId="0" xr:uid="{00000000-0006-0000-0600-00001D000000}">
      <text>
        <r>
          <rPr>
            <b/>
            <sz val="9"/>
            <color indexed="81"/>
            <rFont val="Tahoma"/>
            <family val="2"/>
          </rPr>
          <t>iProcess:</t>
        </r>
        <r>
          <rPr>
            <sz val="9"/>
            <color indexed="81"/>
            <rFont val="Tahoma"/>
            <family val="2"/>
          </rPr>
          <t xml:space="preserve">
Esforço estimado  para implementação da solução (em semanas).</t>
        </r>
      </text>
    </comment>
    <comment ref="D31" authorId="0" shapeId="0" xr:uid="{00000000-0006-0000-0600-00001E000000}">
      <text>
        <r>
          <rPr>
            <b/>
            <sz val="9"/>
            <color indexed="81"/>
            <rFont val="Tahoma"/>
            <family val="2"/>
          </rPr>
          <t>iProcess:</t>
        </r>
        <r>
          <rPr>
            <sz val="9"/>
            <color indexed="81"/>
            <rFont val="Tahoma"/>
            <family val="2"/>
          </rPr>
          <t xml:space="preserve">
</t>
        </r>
        <r>
          <rPr>
            <b/>
            <sz val="9"/>
            <color indexed="81"/>
            <rFont val="Tahoma"/>
            <family val="2"/>
          </rPr>
          <t>Calculado automaticamente</t>
        </r>
        <r>
          <rPr>
            <sz val="9"/>
            <color indexed="81"/>
            <rFont val="Tahoma"/>
            <family val="2"/>
          </rPr>
          <t xml:space="preserve">
(custo do setup)</t>
        </r>
      </text>
    </comment>
    <comment ref="B32" authorId="0" shapeId="0" xr:uid="{00000000-0006-0000-0600-00001F000000}">
      <text>
        <r>
          <rPr>
            <b/>
            <sz val="9"/>
            <color indexed="81"/>
            <rFont val="Tahoma"/>
            <family val="2"/>
          </rPr>
          <t>iProcess:</t>
        </r>
        <r>
          <rPr>
            <sz val="9"/>
            <color indexed="81"/>
            <rFont val="Tahoma"/>
            <family val="2"/>
          </rPr>
          <t xml:space="preserve">
Número e horas de execução mensal do robô.
Pode ser estimado aplicando-se a Redução de Tempo Prevista sobre o tempo AS IS atual.</t>
        </r>
      </text>
    </comment>
    <comment ref="D32" authorId="0" shapeId="0" xr:uid="{00000000-0006-0000-0600-000020000000}">
      <text>
        <r>
          <rPr>
            <b/>
            <sz val="9"/>
            <color indexed="81"/>
            <rFont val="Tahoma"/>
            <family val="2"/>
          </rPr>
          <t>iProcess:</t>
        </r>
        <r>
          <rPr>
            <sz val="9"/>
            <color indexed="81"/>
            <rFont val="Tahoma"/>
            <family val="2"/>
          </rPr>
          <t xml:space="preserve">
</t>
        </r>
        <r>
          <rPr>
            <b/>
            <sz val="9"/>
            <color indexed="81"/>
            <rFont val="Tahoma"/>
            <family val="2"/>
          </rPr>
          <t>Calculado automaticamente</t>
        </r>
        <r>
          <rPr>
            <sz val="9"/>
            <color indexed="81"/>
            <rFont val="Tahoma"/>
            <family val="2"/>
          </rPr>
          <t xml:space="preserve">
(custo mensal da execução do trabalho pelo robô)</t>
        </r>
      </text>
    </comment>
    <comment ref="B33" authorId="0" shapeId="0" xr:uid="{00000000-0006-0000-0600-000021000000}">
      <text>
        <r>
          <rPr>
            <b/>
            <sz val="9"/>
            <color indexed="81"/>
            <rFont val="Tahoma"/>
            <family val="2"/>
          </rPr>
          <t>iProcess:</t>
        </r>
        <r>
          <rPr>
            <sz val="9"/>
            <color indexed="81"/>
            <rFont val="Tahoma"/>
            <family val="2"/>
          </rPr>
          <t xml:space="preserve">
Horas de envolvimento do negócio para execução de parte do processo, quando necessário (mensal).</t>
        </r>
      </text>
    </comment>
    <comment ref="D33" authorId="0" shapeId="0" xr:uid="{00000000-0006-0000-0600-000022000000}">
      <text>
        <r>
          <rPr>
            <b/>
            <sz val="9"/>
            <color indexed="81"/>
            <rFont val="Tahoma"/>
            <family val="2"/>
          </rPr>
          <t>iProcess:
Calculado automaticamente</t>
        </r>
        <r>
          <rPr>
            <sz val="9"/>
            <color indexed="81"/>
            <rFont val="Tahoma"/>
            <family val="2"/>
          </rPr>
          <t xml:space="preserve">
(custo das horas de envolvimento do negócio)</t>
        </r>
      </text>
    </comment>
    <comment ref="B34" authorId="0" shapeId="0" xr:uid="{00000000-0006-0000-0600-000023000000}">
      <text>
        <r>
          <rPr>
            <b/>
            <sz val="9"/>
            <color indexed="81"/>
            <rFont val="Tahoma"/>
            <family val="2"/>
          </rPr>
          <t>iProcess:</t>
        </r>
        <r>
          <rPr>
            <sz val="9"/>
            <color indexed="81"/>
            <rFont val="Tahoma"/>
            <family val="2"/>
          </rPr>
          <t xml:space="preserve">
Média de horas mensais previstas em possíveis manutenções mensais (aplicar apenas em processos que utilizam sistemas instáveis)</t>
        </r>
      </text>
    </comment>
    <comment ref="D34" authorId="0" shapeId="0" xr:uid="{00000000-0006-0000-0600-000024000000}">
      <text>
        <r>
          <rPr>
            <b/>
            <sz val="9"/>
            <color indexed="81"/>
            <rFont val="Tahoma"/>
            <family val="2"/>
          </rPr>
          <t>iProcess:</t>
        </r>
        <r>
          <rPr>
            <sz val="9"/>
            <color indexed="81"/>
            <rFont val="Tahoma"/>
            <family val="2"/>
          </rPr>
          <t xml:space="preserve">
</t>
        </r>
        <r>
          <rPr>
            <b/>
            <sz val="9"/>
            <color indexed="81"/>
            <rFont val="Tahoma"/>
            <family val="2"/>
          </rPr>
          <t>Calculado automaticamente</t>
        </r>
        <r>
          <rPr>
            <sz val="9"/>
            <color indexed="81"/>
            <rFont val="Tahoma"/>
            <family val="2"/>
          </rPr>
          <t xml:space="preserve">
(custo das horas de manutenção planejada)</t>
        </r>
      </text>
    </comment>
    <comment ref="B35" authorId="0" shapeId="0" xr:uid="{00000000-0006-0000-0600-000025000000}">
      <text>
        <r>
          <rPr>
            <b/>
            <sz val="9"/>
            <color indexed="81"/>
            <rFont val="Tahoma"/>
            <family val="2"/>
          </rPr>
          <t>iProcess:
Calculado automaticamente</t>
        </r>
        <r>
          <rPr>
            <sz val="9"/>
            <color indexed="81"/>
            <rFont val="Tahoma"/>
            <family val="2"/>
          </rPr>
          <t xml:space="preserve">
(soma dos custos mensais durante primeiro ano - amortizando custo do setup)</t>
        </r>
      </text>
    </comment>
    <comment ref="D35" authorId="0" shapeId="0" xr:uid="{00000000-0006-0000-0600-000026000000}">
      <text>
        <r>
          <rPr>
            <b/>
            <sz val="9"/>
            <color indexed="81"/>
            <rFont val="Tahoma"/>
            <family val="2"/>
          </rPr>
          <t>iProcess:</t>
        </r>
        <r>
          <rPr>
            <sz val="9"/>
            <color indexed="81"/>
            <rFont val="Tahoma"/>
            <family val="2"/>
          </rPr>
          <t xml:space="preserve">
(soma dos custos mensais durante segundo ano)</t>
        </r>
      </text>
    </comment>
    <comment ref="B36" authorId="0" shapeId="0" xr:uid="{00000000-0006-0000-0600-000027000000}">
      <text>
        <r>
          <rPr>
            <b/>
            <sz val="9"/>
            <color indexed="81"/>
            <rFont val="Tahoma"/>
            <family val="2"/>
          </rPr>
          <t>iProcess:</t>
        </r>
        <r>
          <rPr>
            <sz val="9"/>
            <color indexed="81"/>
            <rFont val="Tahoma"/>
            <family val="2"/>
          </rPr>
          <t xml:space="preserve">
</t>
        </r>
        <r>
          <rPr>
            <b/>
            <sz val="9"/>
            <color indexed="81"/>
            <rFont val="Tahoma"/>
            <family val="2"/>
          </rPr>
          <t xml:space="preserve">Calculado automaticamente
</t>
        </r>
        <r>
          <rPr>
            <sz val="9"/>
            <color indexed="81"/>
            <rFont val="Tahoma"/>
            <family val="2"/>
          </rPr>
          <t>(custo da robotização no fim do primeiro ano - amortizando custo do setup)</t>
        </r>
      </text>
    </comment>
    <comment ref="D36" authorId="0" shapeId="0" xr:uid="{00000000-0006-0000-0600-000028000000}">
      <text>
        <r>
          <rPr>
            <b/>
            <sz val="9"/>
            <color indexed="81"/>
            <rFont val="Tahoma"/>
            <family val="2"/>
          </rPr>
          <t>iProcess:</t>
        </r>
        <r>
          <rPr>
            <sz val="9"/>
            <color indexed="81"/>
            <rFont val="Tahoma"/>
            <family val="2"/>
          </rPr>
          <t xml:space="preserve">
</t>
        </r>
        <r>
          <rPr>
            <b/>
            <sz val="9"/>
            <color indexed="81"/>
            <rFont val="Tahoma"/>
            <family val="2"/>
          </rPr>
          <t>Calculado automaticamente</t>
        </r>
        <r>
          <rPr>
            <sz val="9"/>
            <color indexed="81"/>
            <rFont val="Tahoma"/>
            <family val="2"/>
          </rPr>
          <t xml:space="preserve">
(custo da robotização no fim do segundo ano)</t>
        </r>
      </text>
    </comment>
    <comment ref="B37" authorId="0" shapeId="0" xr:uid="{00000000-0006-0000-0600-000029000000}">
      <text>
        <r>
          <rPr>
            <b/>
            <sz val="9"/>
            <color indexed="81"/>
            <rFont val="Tahoma"/>
            <family val="2"/>
          </rPr>
          <t>iProcess:</t>
        </r>
        <r>
          <rPr>
            <sz val="9"/>
            <color indexed="81"/>
            <rFont val="Tahoma"/>
            <family val="2"/>
          </rPr>
          <t xml:space="preserve">
</t>
        </r>
        <r>
          <rPr>
            <b/>
            <sz val="9"/>
            <color indexed="81"/>
            <rFont val="Tahoma"/>
            <family val="2"/>
          </rPr>
          <t xml:space="preserve">Calculado automaticamente
</t>
        </r>
        <r>
          <rPr>
            <sz val="9"/>
            <color indexed="81"/>
            <rFont val="Tahoma"/>
            <family val="2"/>
          </rPr>
          <t>Retorno do Investimento após 12 meses</t>
        </r>
      </text>
    </comment>
    <comment ref="B38" authorId="0" shapeId="0" xr:uid="{00000000-0006-0000-0600-00002A000000}">
      <text>
        <r>
          <rPr>
            <b/>
            <sz val="9"/>
            <color indexed="81"/>
            <rFont val="Tahoma"/>
            <family val="2"/>
          </rPr>
          <t>iProcess:</t>
        </r>
        <r>
          <rPr>
            <sz val="9"/>
            <color indexed="81"/>
            <rFont val="Tahoma"/>
            <family val="2"/>
          </rPr>
          <t xml:space="preserve">
</t>
        </r>
        <r>
          <rPr>
            <b/>
            <sz val="9"/>
            <color indexed="81"/>
            <rFont val="Tahoma"/>
            <family val="2"/>
          </rPr>
          <t xml:space="preserve">Calculado automaticamente
</t>
        </r>
        <r>
          <rPr>
            <sz val="9"/>
            <color indexed="81"/>
            <rFont val="Tahoma"/>
            <family val="2"/>
          </rPr>
          <t>Retorno do Investimento após 24 meses</t>
        </r>
      </text>
    </comment>
    <comment ref="B39" authorId="0" shapeId="0" xr:uid="{00000000-0006-0000-0600-00002B000000}">
      <text>
        <r>
          <rPr>
            <b/>
            <sz val="9"/>
            <color indexed="81"/>
            <rFont val="Tahoma"/>
            <family val="2"/>
          </rPr>
          <t>iProcess:</t>
        </r>
        <r>
          <rPr>
            <sz val="9"/>
            <color indexed="81"/>
            <rFont val="Tahoma"/>
            <family val="2"/>
          </rPr>
          <t xml:space="preserve">
</t>
        </r>
        <r>
          <rPr>
            <b/>
            <sz val="9"/>
            <color indexed="81"/>
            <rFont val="Tahoma"/>
            <family val="2"/>
          </rPr>
          <t xml:space="preserve">Calculado automaticamente </t>
        </r>
        <r>
          <rPr>
            <sz val="9"/>
            <color indexed="81"/>
            <rFont val="Tahoma"/>
            <family val="2"/>
          </rPr>
          <t>número de meses para a automatização se pagar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iProcess</author>
    <author>kelly.sganderla</author>
  </authors>
  <commentList>
    <comment ref="B3" authorId="0" shapeId="0" xr:uid="{00000000-0006-0000-0700-000001000000}">
      <text>
        <r>
          <rPr>
            <b/>
            <sz val="9"/>
            <color indexed="81"/>
            <rFont val="Tahoma"/>
            <family val="2"/>
          </rPr>
          <t>iProcess:</t>
        </r>
        <r>
          <rPr>
            <sz val="9"/>
            <color indexed="81"/>
            <rFont val="Tahoma"/>
            <family val="2"/>
          </rPr>
          <t xml:space="preserve">
Se sua organização possui um controle de solicitações como sistema de chamados, use este campo para adicionar a referência.</t>
        </r>
      </text>
    </comment>
    <comment ref="D3" authorId="0" shapeId="0" xr:uid="{00000000-0006-0000-0700-000002000000}">
      <text>
        <r>
          <rPr>
            <b/>
            <sz val="9"/>
            <color indexed="81"/>
            <rFont val="Tahoma"/>
            <family val="2"/>
          </rPr>
          <t>iProcess:</t>
        </r>
        <r>
          <rPr>
            <sz val="9"/>
            <color indexed="81"/>
            <rFont val="Tahoma"/>
            <family val="2"/>
          </rPr>
          <t xml:space="preserve">
ID do processo neste lote de análise (sugestão: P1, P2...).</t>
        </r>
      </text>
    </comment>
    <comment ref="B4" authorId="0" shapeId="0" xr:uid="{00000000-0006-0000-0700-000003000000}">
      <text>
        <r>
          <rPr>
            <b/>
            <sz val="9"/>
            <color indexed="81"/>
            <rFont val="Tahoma"/>
            <family val="2"/>
          </rPr>
          <t>iProcess:</t>
        </r>
        <r>
          <rPr>
            <sz val="9"/>
            <color indexed="81"/>
            <rFont val="Tahoma"/>
            <family val="2"/>
          </rPr>
          <t xml:space="preserve">
Data em que foi realizado o levantamento deste processo.</t>
        </r>
      </text>
    </comment>
    <comment ref="B5" authorId="0" shapeId="0" xr:uid="{00000000-0006-0000-0700-000004000000}">
      <text>
        <r>
          <rPr>
            <b/>
            <sz val="9"/>
            <color indexed="81"/>
            <rFont val="Tahoma"/>
            <family val="2"/>
          </rPr>
          <t>iProcess:</t>
        </r>
        <r>
          <rPr>
            <sz val="9"/>
            <color indexed="81"/>
            <rFont val="Tahoma"/>
            <family val="2"/>
          </rPr>
          <t xml:space="preserve">
Nomes dos key users que participaram fornecendo informações no levantamento.</t>
        </r>
      </text>
    </comment>
    <comment ref="B6" authorId="0" shapeId="0" xr:uid="{00000000-0006-0000-0700-000005000000}">
      <text>
        <r>
          <rPr>
            <b/>
            <sz val="9"/>
            <color indexed="81"/>
            <rFont val="Tahoma"/>
            <family val="2"/>
          </rPr>
          <t>iProcess:</t>
        </r>
        <r>
          <rPr>
            <sz val="9"/>
            <color indexed="81"/>
            <rFont val="Tahoma"/>
            <family val="2"/>
          </rPr>
          <t xml:space="preserve">
Indique a situação em que a oportunidade se encontra.</t>
        </r>
      </text>
    </comment>
    <comment ref="B7" authorId="0" shapeId="0" xr:uid="{00000000-0006-0000-0700-000006000000}">
      <text>
        <r>
          <rPr>
            <b/>
            <sz val="9"/>
            <color indexed="81"/>
            <rFont val="Tahoma"/>
            <charset val="1"/>
          </rPr>
          <t>iProcess:</t>
        </r>
        <r>
          <rPr>
            <sz val="9"/>
            <color indexed="81"/>
            <rFont val="Tahoma"/>
            <charset val="1"/>
          </rPr>
          <t xml:space="preserve">
Nome das áreas envolvidas.</t>
        </r>
      </text>
    </comment>
    <comment ref="B8" authorId="0" shapeId="0" xr:uid="{00000000-0006-0000-0700-000007000000}">
      <text>
        <r>
          <rPr>
            <b/>
            <sz val="9"/>
            <color indexed="81"/>
            <rFont val="Tahoma"/>
            <charset val="1"/>
          </rPr>
          <t>iProcess:</t>
        </r>
        <r>
          <rPr>
            <sz val="9"/>
            <color indexed="81"/>
            <rFont val="Tahoma"/>
            <charset val="1"/>
          </rPr>
          <t xml:space="preserve">
Descrição alto nível do processo e suas características. Detalhar como o processo inicia, os principais passos e cenários diferentes.</t>
        </r>
      </text>
    </comment>
    <comment ref="B9" authorId="0" shapeId="0" xr:uid="{00000000-0006-0000-0700-000008000000}">
      <text>
        <r>
          <rPr>
            <b/>
            <sz val="9"/>
            <color indexed="81"/>
            <rFont val="Tahoma"/>
            <charset val="1"/>
          </rPr>
          <t>iProcess:</t>
        </r>
        <r>
          <rPr>
            <sz val="9"/>
            <color indexed="81"/>
            <rFont val="Tahoma"/>
            <charset val="1"/>
          </rPr>
          <t xml:space="preserve">
Número de casos executados por mês (ou na periodicidade definida).</t>
        </r>
      </text>
    </comment>
    <comment ref="D9" authorId="0" shapeId="0" xr:uid="{00000000-0006-0000-0700-000009000000}">
      <text>
        <r>
          <rPr>
            <b/>
            <sz val="9"/>
            <color indexed="81"/>
            <rFont val="Tahoma"/>
            <charset val="1"/>
          </rPr>
          <t>iProcess:</t>
        </r>
        <r>
          <rPr>
            <sz val="9"/>
            <color indexed="81"/>
            <rFont val="Tahoma"/>
            <charset val="1"/>
          </rPr>
          <t xml:space="preserve">
Frequência em que a tarefa é executada (diario, semanal, mensal...)</t>
        </r>
      </text>
    </comment>
    <comment ref="B10" authorId="0" shapeId="0" xr:uid="{00000000-0006-0000-0700-00000A000000}">
      <text>
        <r>
          <rPr>
            <b/>
            <sz val="9"/>
            <color indexed="81"/>
            <rFont val="Tahoma"/>
            <charset val="1"/>
          </rPr>
          <t>iProcess:</t>
        </r>
        <r>
          <rPr>
            <sz val="9"/>
            <color indexed="81"/>
            <rFont val="Tahoma"/>
            <charset val="1"/>
          </rPr>
          <t xml:space="preserve">
Número de profissionais envolvidos na execução do processo manual atual.</t>
        </r>
      </text>
    </comment>
    <comment ref="D10" authorId="0" shapeId="0" xr:uid="{00000000-0006-0000-0700-00000B000000}">
      <text>
        <r>
          <rPr>
            <b/>
            <sz val="9"/>
            <color indexed="81"/>
            <rFont val="Tahoma"/>
            <charset val="1"/>
          </rPr>
          <t>iProcess:</t>
        </r>
        <r>
          <rPr>
            <sz val="9"/>
            <color indexed="81"/>
            <rFont val="Tahoma"/>
            <charset val="1"/>
          </rPr>
          <t xml:space="preserve">
Identifica se a atividade ocupa os profissionais envolvidos em tempo integral (full-time) ou parcial (part-time).</t>
        </r>
      </text>
    </comment>
    <comment ref="B11" authorId="0" shapeId="0" xr:uid="{00000000-0006-0000-0700-00000C000000}">
      <text>
        <r>
          <rPr>
            <b/>
            <sz val="9"/>
            <color indexed="81"/>
            <rFont val="Tahoma"/>
            <charset val="1"/>
          </rPr>
          <t>iProcess:</t>
        </r>
        <r>
          <rPr>
            <sz val="9"/>
            <color indexed="81"/>
            <rFont val="Tahoma"/>
            <charset val="1"/>
          </rPr>
          <t xml:space="preserve">
Auxiliar, Assistente, Técnico, Analista, etc que seja referência para obter o valor-hora do profissional para calcular o custo da execução.</t>
        </r>
      </text>
    </comment>
    <comment ref="D11" authorId="0" shapeId="0" xr:uid="{00000000-0006-0000-0700-00000D000000}">
      <text>
        <r>
          <rPr>
            <b/>
            <sz val="9"/>
            <color indexed="81"/>
            <rFont val="Tahoma"/>
            <charset val="1"/>
          </rPr>
          <t>iProcess:</t>
        </r>
        <r>
          <rPr>
            <sz val="9"/>
            <color indexed="81"/>
            <rFont val="Tahoma"/>
            <charset val="1"/>
          </rPr>
          <t xml:space="preserve">
Custo da hora de trabalho do perfil executor (calcule uma média caso seja mais de um perfil).
Este valor é fundamental para cálculo do ROI.</t>
        </r>
      </text>
    </comment>
    <comment ref="B12" authorId="0" shapeId="0" xr:uid="{00000000-0006-0000-0700-00000E000000}">
      <text>
        <r>
          <rPr>
            <b/>
            <sz val="9"/>
            <color indexed="81"/>
            <rFont val="Tahoma"/>
            <charset val="1"/>
          </rPr>
          <t>iProcess:</t>
        </r>
        <r>
          <rPr>
            <sz val="9"/>
            <color indexed="81"/>
            <rFont val="Tahoma"/>
            <charset val="1"/>
          </rPr>
          <t xml:space="preserve">
Número de horas por MÊS dedicadas à execução do trabalho.</t>
        </r>
      </text>
    </comment>
    <comment ref="D12" authorId="0" shapeId="0" xr:uid="{00000000-0006-0000-0700-00000F000000}">
      <text>
        <r>
          <rPr>
            <b/>
            <sz val="9"/>
            <color indexed="81"/>
            <rFont val="Tahoma"/>
            <charset val="1"/>
          </rPr>
          <t>iProcess:</t>
        </r>
        <r>
          <rPr>
            <sz val="9"/>
            <color indexed="81"/>
            <rFont val="Tahoma"/>
            <charset val="1"/>
          </rPr>
          <t xml:space="preserve">
Custo do tempo alocado, multas ou taxas associadas à ineficiência do processo (para cálculo do ROI).
Não calcula automaticamente pois pode incluir outros custos além do valor-hora do profissional.</t>
        </r>
      </text>
    </comment>
    <comment ref="B13" authorId="0" shapeId="0" xr:uid="{00000000-0006-0000-0700-000010000000}">
      <text>
        <r>
          <rPr>
            <b/>
            <sz val="9"/>
            <color indexed="81"/>
            <rFont val="Tahoma"/>
            <charset val="1"/>
          </rPr>
          <t>iProcess:</t>
        </r>
        <r>
          <rPr>
            <sz val="9"/>
            <color indexed="81"/>
            <rFont val="Tahoma"/>
            <charset val="1"/>
          </rPr>
          <t xml:space="preserve">
Sistemas utilizados na execução do trabalho: e-mail, planilhas, ERP, sites, etc.</t>
        </r>
      </text>
    </comment>
    <comment ref="B14" authorId="0" shapeId="0" xr:uid="{00000000-0006-0000-0700-000011000000}">
      <text>
        <r>
          <rPr>
            <b/>
            <sz val="9"/>
            <color indexed="81"/>
            <rFont val="Tahoma"/>
            <charset val="1"/>
          </rPr>
          <t>iProcess:</t>
        </r>
        <r>
          <rPr>
            <sz val="9"/>
            <color indexed="81"/>
            <rFont val="Tahoma"/>
            <charset val="1"/>
          </rPr>
          <t xml:space="preserve">
Referência de documentos que complementem o entendimento da sitação atual, como manuais operacionais, guias de trabalho, etc</t>
        </r>
      </text>
    </comment>
    <comment ref="B15" authorId="0" shapeId="0" xr:uid="{00000000-0006-0000-0700-000012000000}">
      <text>
        <r>
          <rPr>
            <b/>
            <sz val="9"/>
            <color indexed="81"/>
            <rFont val="Tahoma"/>
            <charset val="1"/>
          </rPr>
          <t>iProcess:</t>
        </r>
        <r>
          <rPr>
            <sz val="9"/>
            <color indexed="81"/>
            <rFont val="Tahoma"/>
            <charset val="1"/>
          </rPr>
          <t xml:space="preserve">
Marcar com x a coluna de acordo com os benfícios a serem obtidos com a automação.</t>
        </r>
      </text>
    </comment>
    <comment ref="C24" authorId="1" shapeId="0" xr:uid="{00000000-0006-0000-0700-000013000000}">
      <text>
        <r>
          <rPr>
            <b/>
            <sz val="9"/>
            <rFont val="Arial"/>
            <charset val="134"/>
          </rPr>
          <t>iProcess:
Calculado automaticamente</t>
        </r>
        <r>
          <rPr>
            <sz val="9"/>
            <rFont val="Arial"/>
            <charset val="134"/>
          </rPr>
          <t xml:space="preserve">
A pontuação considera o fator de contribuição x peso de cada benefício de acordo com a estratégia da organização (definido nos parâmetros).</t>
        </r>
      </text>
    </comment>
    <comment ref="B25" authorId="0" shapeId="0" xr:uid="{00000000-0006-0000-0700-000014000000}">
      <text>
        <r>
          <rPr>
            <b/>
            <sz val="9"/>
            <color indexed="81"/>
            <rFont val="Tahoma"/>
            <charset val="1"/>
          </rPr>
          <t>iProcess:</t>
        </r>
        <r>
          <rPr>
            <sz val="9"/>
            <color indexed="81"/>
            <rFont val="Tahoma"/>
            <charset val="1"/>
          </rPr>
          <t xml:space="preserve">
Descrição de como e quanto do processo pode ser automatizado (podem haver alguns cenários em que o processo terá que seguir manual, ou talvez parte do processo seja automatizado e parte exija envolvimento ou análise de uma pessoa).</t>
        </r>
      </text>
    </comment>
    <comment ref="B26" authorId="0" shapeId="0" xr:uid="{00000000-0006-0000-0700-000015000000}">
      <text>
        <r>
          <rPr>
            <b/>
            <sz val="9"/>
            <color indexed="81"/>
            <rFont val="Tahoma"/>
            <charset val="1"/>
          </rPr>
          <t>iProcess:</t>
        </r>
        <r>
          <rPr>
            <sz val="9"/>
            <color indexed="81"/>
            <rFont val="Tahoma"/>
            <charset val="1"/>
          </rPr>
          <t xml:space="preserve">
Descreva pontos de atenção para o projeto, como eventuais necessidades de outras tecnologias, alterações no processo, formatação de dados para entrada ou dependência de atividades anteriores do processo.</t>
        </r>
      </text>
    </comment>
    <comment ref="B27" authorId="0" shapeId="0" xr:uid="{00000000-0006-0000-0700-000016000000}">
      <text>
        <r>
          <rPr>
            <b/>
            <sz val="9"/>
            <color indexed="81"/>
            <rFont val="Tahoma"/>
            <charset val="1"/>
          </rPr>
          <t>iProcess:</t>
        </r>
        <r>
          <rPr>
            <sz val="9"/>
            <color indexed="81"/>
            <rFont val="Tahoma"/>
            <charset val="1"/>
          </rPr>
          <t xml:space="preserve">
Full-Time Employee (número de profissionais liberados com a robotização da tarefa).</t>
        </r>
      </text>
    </comment>
    <comment ref="D27" authorId="0" shapeId="0" xr:uid="{00000000-0006-0000-0700-000017000000}">
      <text>
        <r>
          <rPr>
            <b/>
            <sz val="9"/>
            <color indexed="81"/>
            <rFont val="Tahoma"/>
            <charset val="1"/>
          </rPr>
          <t>iProcess:</t>
        </r>
        <r>
          <rPr>
            <sz val="9"/>
            <color indexed="81"/>
            <rFont val="Tahoma"/>
            <charset val="1"/>
          </rPr>
          <t xml:space="preserve">
Em geral, aplica-se um fator de 65% de redução quando são usados sistemas web ou que envolvem geração de relatórios ou renderizações, e 80% quando são usados sistemas com alto tempo de resposta como aplicativos e e-mail.</t>
        </r>
      </text>
    </comment>
    <comment ref="B28" authorId="0" shapeId="0" xr:uid="{00000000-0006-0000-0700-000018000000}">
      <text>
        <r>
          <rPr>
            <b/>
            <sz val="9"/>
            <color indexed="81"/>
            <rFont val="Tahoma"/>
            <charset val="1"/>
          </rPr>
          <t>iProcess:</t>
        </r>
        <r>
          <rPr>
            <sz val="9"/>
            <color indexed="81"/>
            <rFont val="Tahoma"/>
            <charset val="1"/>
          </rPr>
          <t xml:space="preserve">
Complexidade estimada da implementação.</t>
        </r>
      </text>
    </comment>
    <comment ref="D28" authorId="0" shapeId="0" xr:uid="{00000000-0006-0000-0700-000019000000}">
      <text>
        <r>
          <rPr>
            <b/>
            <sz val="9"/>
            <color indexed="81"/>
            <rFont val="Tahoma"/>
            <charset val="1"/>
          </rPr>
          <t>iProcess:</t>
        </r>
        <r>
          <rPr>
            <sz val="9"/>
            <color indexed="81"/>
            <rFont val="Tahoma"/>
            <charset val="1"/>
          </rPr>
          <t xml:space="preserve">
Considerar a economia no custo hora-homem das horas de automação.</t>
        </r>
      </text>
    </comment>
    <comment ref="B29" authorId="0" shapeId="0" xr:uid="{00000000-0006-0000-0700-00001A000000}">
      <text>
        <r>
          <rPr>
            <b/>
            <sz val="9"/>
            <color indexed="81"/>
            <rFont val="Tahoma"/>
            <charset val="1"/>
          </rPr>
          <t>iProcess:</t>
        </r>
        <r>
          <rPr>
            <sz val="9"/>
            <color indexed="81"/>
            <rFont val="Tahoma"/>
            <charset val="1"/>
          </rPr>
          <t xml:space="preserve">
Número de taskbots planejadas; permite analisar se a implementação pode ser paralelizada entre mais de um desenvolvedor.</t>
        </r>
      </text>
    </comment>
    <comment ref="D29" authorId="0" shapeId="0" xr:uid="{00000000-0006-0000-0700-00001B000000}">
      <text>
        <r>
          <rPr>
            <b/>
            <sz val="9"/>
            <color indexed="81"/>
            <rFont val="Tahoma"/>
            <family val="2"/>
          </rPr>
          <t>iProcess:</t>
        </r>
        <r>
          <rPr>
            <sz val="9"/>
            <color indexed="81"/>
            <rFont val="Tahoma"/>
            <family val="2"/>
          </rPr>
          <t xml:space="preserve">
Turno planejado para execução do robô.</t>
        </r>
      </text>
    </comment>
    <comment ref="B30" authorId="0" shapeId="0" xr:uid="{00000000-0006-0000-0700-00001C000000}">
      <text>
        <r>
          <rPr>
            <b/>
            <sz val="9"/>
            <color indexed="81"/>
            <rFont val="Tahoma"/>
            <family val="2"/>
          </rPr>
          <t>iProcess:</t>
        </r>
        <r>
          <rPr>
            <sz val="9"/>
            <color indexed="81"/>
            <rFont val="Tahoma"/>
            <family val="2"/>
          </rPr>
          <t xml:space="preserve">
Recomendação técnica ao final da avaliação. </t>
        </r>
      </text>
    </comment>
    <comment ref="B31" authorId="0" shapeId="0" xr:uid="{00000000-0006-0000-0700-00001D000000}">
      <text>
        <r>
          <rPr>
            <b/>
            <sz val="9"/>
            <color indexed="81"/>
            <rFont val="Tahoma"/>
            <family val="2"/>
          </rPr>
          <t>iProcess:</t>
        </r>
        <r>
          <rPr>
            <sz val="9"/>
            <color indexed="81"/>
            <rFont val="Tahoma"/>
            <family val="2"/>
          </rPr>
          <t xml:space="preserve">
Esforço estimado  para implementação da solução (em semanas).</t>
        </r>
      </text>
    </comment>
    <comment ref="D31" authorId="0" shapeId="0" xr:uid="{00000000-0006-0000-0700-00001E000000}">
      <text>
        <r>
          <rPr>
            <b/>
            <sz val="9"/>
            <color indexed="81"/>
            <rFont val="Tahoma"/>
            <family val="2"/>
          </rPr>
          <t>iProcess:</t>
        </r>
        <r>
          <rPr>
            <sz val="9"/>
            <color indexed="81"/>
            <rFont val="Tahoma"/>
            <family val="2"/>
          </rPr>
          <t xml:space="preserve">
</t>
        </r>
        <r>
          <rPr>
            <b/>
            <sz val="9"/>
            <color indexed="81"/>
            <rFont val="Tahoma"/>
            <family val="2"/>
          </rPr>
          <t>Calculado automaticamente</t>
        </r>
        <r>
          <rPr>
            <sz val="9"/>
            <color indexed="81"/>
            <rFont val="Tahoma"/>
            <family val="2"/>
          </rPr>
          <t xml:space="preserve">
(custo do setup)</t>
        </r>
      </text>
    </comment>
    <comment ref="B32" authorId="0" shapeId="0" xr:uid="{00000000-0006-0000-0700-00001F000000}">
      <text>
        <r>
          <rPr>
            <b/>
            <sz val="9"/>
            <color indexed="81"/>
            <rFont val="Tahoma"/>
            <family val="2"/>
          </rPr>
          <t>iProcess:</t>
        </r>
        <r>
          <rPr>
            <sz val="9"/>
            <color indexed="81"/>
            <rFont val="Tahoma"/>
            <family val="2"/>
          </rPr>
          <t xml:space="preserve">
Número e horas de execução mensal do robô.
Pode ser estimado aplicando-se a Redução de Tempo Prevista sobre o tempo AS IS atual.</t>
        </r>
      </text>
    </comment>
    <comment ref="D32" authorId="0" shapeId="0" xr:uid="{00000000-0006-0000-0700-000020000000}">
      <text>
        <r>
          <rPr>
            <b/>
            <sz val="9"/>
            <color indexed="81"/>
            <rFont val="Tahoma"/>
            <family val="2"/>
          </rPr>
          <t>iProcess:</t>
        </r>
        <r>
          <rPr>
            <sz val="9"/>
            <color indexed="81"/>
            <rFont val="Tahoma"/>
            <family val="2"/>
          </rPr>
          <t xml:space="preserve">
</t>
        </r>
        <r>
          <rPr>
            <b/>
            <sz val="9"/>
            <color indexed="81"/>
            <rFont val="Tahoma"/>
            <family val="2"/>
          </rPr>
          <t>Calculado automaticamente</t>
        </r>
        <r>
          <rPr>
            <sz val="9"/>
            <color indexed="81"/>
            <rFont val="Tahoma"/>
            <family val="2"/>
          </rPr>
          <t xml:space="preserve">
(custo mensal da execução do trabalho pelo robô)</t>
        </r>
      </text>
    </comment>
    <comment ref="B33" authorId="0" shapeId="0" xr:uid="{00000000-0006-0000-0700-000021000000}">
      <text>
        <r>
          <rPr>
            <b/>
            <sz val="9"/>
            <color indexed="81"/>
            <rFont val="Tahoma"/>
            <family val="2"/>
          </rPr>
          <t>iProcess:</t>
        </r>
        <r>
          <rPr>
            <sz val="9"/>
            <color indexed="81"/>
            <rFont val="Tahoma"/>
            <family val="2"/>
          </rPr>
          <t xml:space="preserve">
Horas de envolvimento do negócio para execução de parte do processo, quando necessário (mensal).</t>
        </r>
      </text>
    </comment>
    <comment ref="D33" authorId="0" shapeId="0" xr:uid="{00000000-0006-0000-0700-000022000000}">
      <text>
        <r>
          <rPr>
            <b/>
            <sz val="9"/>
            <color indexed="81"/>
            <rFont val="Tahoma"/>
            <family val="2"/>
          </rPr>
          <t>iProcess:
Calculado automaticamente</t>
        </r>
        <r>
          <rPr>
            <sz val="9"/>
            <color indexed="81"/>
            <rFont val="Tahoma"/>
            <family val="2"/>
          </rPr>
          <t xml:space="preserve">
(custo das horas de envolvimento do negócio)</t>
        </r>
      </text>
    </comment>
    <comment ref="B34" authorId="0" shapeId="0" xr:uid="{00000000-0006-0000-0700-000023000000}">
      <text>
        <r>
          <rPr>
            <b/>
            <sz val="9"/>
            <color indexed="81"/>
            <rFont val="Tahoma"/>
            <family val="2"/>
          </rPr>
          <t>iProcess:</t>
        </r>
        <r>
          <rPr>
            <sz val="9"/>
            <color indexed="81"/>
            <rFont val="Tahoma"/>
            <family val="2"/>
          </rPr>
          <t xml:space="preserve">
Média de horas mensais previstas em possíveis manutenções mensais (aplicar apenas em processos que utilizam sistemas instáveis)</t>
        </r>
      </text>
    </comment>
    <comment ref="D34" authorId="0" shapeId="0" xr:uid="{00000000-0006-0000-0700-000024000000}">
      <text>
        <r>
          <rPr>
            <b/>
            <sz val="9"/>
            <color indexed="81"/>
            <rFont val="Tahoma"/>
            <family val="2"/>
          </rPr>
          <t>iProcess:</t>
        </r>
        <r>
          <rPr>
            <sz val="9"/>
            <color indexed="81"/>
            <rFont val="Tahoma"/>
            <family val="2"/>
          </rPr>
          <t xml:space="preserve">
</t>
        </r>
        <r>
          <rPr>
            <b/>
            <sz val="9"/>
            <color indexed="81"/>
            <rFont val="Tahoma"/>
            <family val="2"/>
          </rPr>
          <t>Calculado automaticamente</t>
        </r>
        <r>
          <rPr>
            <sz val="9"/>
            <color indexed="81"/>
            <rFont val="Tahoma"/>
            <family val="2"/>
          </rPr>
          <t xml:space="preserve">
(custo das horas de manutenção planejada)</t>
        </r>
      </text>
    </comment>
    <comment ref="B35" authorId="0" shapeId="0" xr:uid="{00000000-0006-0000-0700-000025000000}">
      <text>
        <r>
          <rPr>
            <b/>
            <sz val="9"/>
            <color indexed="81"/>
            <rFont val="Tahoma"/>
            <family val="2"/>
          </rPr>
          <t>iProcess:
Calculado automaticamente</t>
        </r>
        <r>
          <rPr>
            <sz val="9"/>
            <color indexed="81"/>
            <rFont val="Tahoma"/>
            <family val="2"/>
          </rPr>
          <t xml:space="preserve">
(soma dos custos mensais durante primeiro ano - amortizando custo do setup)</t>
        </r>
      </text>
    </comment>
    <comment ref="D35" authorId="0" shapeId="0" xr:uid="{00000000-0006-0000-0700-000026000000}">
      <text>
        <r>
          <rPr>
            <b/>
            <sz val="9"/>
            <color indexed="81"/>
            <rFont val="Tahoma"/>
            <family val="2"/>
          </rPr>
          <t>iProcess:</t>
        </r>
        <r>
          <rPr>
            <sz val="9"/>
            <color indexed="81"/>
            <rFont val="Tahoma"/>
            <family val="2"/>
          </rPr>
          <t xml:space="preserve">
(soma dos custos mensais durante segundo ano)</t>
        </r>
      </text>
    </comment>
    <comment ref="B36" authorId="0" shapeId="0" xr:uid="{00000000-0006-0000-0700-000027000000}">
      <text>
        <r>
          <rPr>
            <b/>
            <sz val="9"/>
            <color indexed="81"/>
            <rFont val="Tahoma"/>
            <family val="2"/>
          </rPr>
          <t>iProcess:</t>
        </r>
        <r>
          <rPr>
            <sz val="9"/>
            <color indexed="81"/>
            <rFont val="Tahoma"/>
            <family val="2"/>
          </rPr>
          <t xml:space="preserve">
</t>
        </r>
        <r>
          <rPr>
            <b/>
            <sz val="9"/>
            <color indexed="81"/>
            <rFont val="Tahoma"/>
            <family val="2"/>
          </rPr>
          <t xml:space="preserve">Calculado automaticamente
</t>
        </r>
        <r>
          <rPr>
            <sz val="9"/>
            <color indexed="81"/>
            <rFont val="Tahoma"/>
            <family val="2"/>
          </rPr>
          <t>(custo da robotização no fim do primeiro ano - amortizando custo do setup)</t>
        </r>
      </text>
    </comment>
    <comment ref="D36" authorId="0" shapeId="0" xr:uid="{00000000-0006-0000-0700-000028000000}">
      <text>
        <r>
          <rPr>
            <b/>
            <sz val="9"/>
            <color indexed="81"/>
            <rFont val="Tahoma"/>
            <family val="2"/>
          </rPr>
          <t>iProcess:</t>
        </r>
        <r>
          <rPr>
            <sz val="9"/>
            <color indexed="81"/>
            <rFont val="Tahoma"/>
            <family val="2"/>
          </rPr>
          <t xml:space="preserve">
</t>
        </r>
        <r>
          <rPr>
            <b/>
            <sz val="9"/>
            <color indexed="81"/>
            <rFont val="Tahoma"/>
            <family val="2"/>
          </rPr>
          <t>Calculado automaticamente</t>
        </r>
        <r>
          <rPr>
            <sz val="9"/>
            <color indexed="81"/>
            <rFont val="Tahoma"/>
            <family val="2"/>
          </rPr>
          <t xml:space="preserve">
(custo da robotização no fim do segundo ano)</t>
        </r>
      </text>
    </comment>
    <comment ref="B37" authorId="0" shapeId="0" xr:uid="{00000000-0006-0000-0700-000029000000}">
      <text>
        <r>
          <rPr>
            <b/>
            <sz val="9"/>
            <color indexed="81"/>
            <rFont val="Tahoma"/>
            <family val="2"/>
          </rPr>
          <t>iProcess:</t>
        </r>
        <r>
          <rPr>
            <sz val="9"/>
            <color indexed="81"/>
            <rFont val="Tahoma"/>
            <family val="2"/>
          </rPr>
          <t xml:space="preserve">
</t>
        </r>
        <r>
          <rPr>
            <b/>
            <sz val="9"/>
            <color indexed="81"/>
            <rFont val="Tahoma"/>
            <family val="2"/>
          </rPr>
          <t xml:space="preserve">Calculado automaticamente
</t>
        </r>
        <r>
          <rPr>
            <sz val="9"/>
            <color indexed="81"/>
            <rFont val="Tahoma"/>
            <family val="2"/>
          </rPr>
          <t>Retorno do Investimento após 12 meses</t>
        </r>
      </text>
    </comment>
    <comment ref="B38" authorId="0" shapeId="0" xr:uid="{00000000-0006-0000-0700-00002A000000}">
      <text>
        <r>
          <rPr>
            <b/>
            <sz val="9"/>
            <color indexed="81"/>
            <rFont val="Tahoma"/>
            <family val="2"/>
          </rPr>
          <t>iProcess:</t>
        </r>
        <r>
          <rPr>
            <sz val="9"/>
            <color indexed="81"/>
            <rFont val="Tahoma"/>
            <family val="2"/>
          </rPr>
          <t xml:space="preserve">
</t>
        </r>
        <r>
          <rPr>
            <b/>
            <sz val="9"/>
            <color indexed="81"/>
            <rFont val="Tahoma"/>
            <family val="2"/>
          </rPr>
          <t xml:space="preserve">Calculado automaticamente
</t>
        </r>
        <r>
          <rPr>
            <sz val="9"/>
            <color indexed="81"/>
            <rFont val="Tahoma"/>
            <family val="2"/>
          </rPr>
          <t>Retorno do Investimento após 24 meses</t>
        </r>
      </text>
    </comment>
    <comment ref="B39" authorId="0" shapeId="0" xr:uid="{00000000-0006-0000-0700-00002B000000}">
      <text>
        <r>
          <rPr>
            <b/>
            <sz val="9"/>
            <color indexed="81"/>
            <rFont val="Tahoma"/>
            <family val="2"/>
          </rPr>
          <t>iProcess:</t>
        </r>
        <r>
          <rPr>
            <sz val="9"/>
            <color indexed="81"/>
            <rFont val="Tahoma"/>
            <family val="2"/>
          </rPr>
          <t xml:space="preserve">
</t>
        </r>
        <r>
          <rPr>
            <b/>
            <sz val="9"/>
            <color indexed="81"/>
            <rFont val="Tahoma"/>
            <family val="2"/>
          </rPr>
          <t xml:space="preserve">Calculado automaticamente </t>
        </r>
        <r>
          <rPr>
            <sz val="9"/>
            <color indexed="81"/>
            <rFont val="Tahoma"/>
            <family val="2"/>
          </rPr>
          <t>número de meses para a automatização se pagar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iProcess</author>
  </authors>
  <commentList>
    <comment ref="C24" authorId="0" shapeId="0" xr:uid="{00000000-0006-0000-0800-000001000000}">
      <text>
        <r>
          <rPr>
            <b/>
            <sz val="9"/>
            <color indexed="81"/>
            <rFont val="Tahoma"/>
            <family val="2"/>
          </rPr>
          <t>iProcess:</t>
        </r>
        <r>
          <rPr>
            <sz val="9"/>
            <color indexed="81"/>
            <rFont val="Tahoma"/>
            <family val="2"/>
          </rPr>
          <t xml:space="preserve">
Considera salário de 2500,00 e 60% de encargos. Espera-se que um operador consiga acompanhar até 5 robôs em execução.</t>
        </r>
      </text>
    </comment>
    <comment ref="C25" authorId="0" shapeId="0" xr:uid="{00000000-0006-0000-0800-000002000000}">
      <text>
        <r>
          <rPr>
            <b/>
            <sz val="9"/>
            <color indexed="81"/>
            <rFont val="Tahoma"/>
            <family val="2"/>
          </rPr>
          <t>iProcess:</t>
        </r>
        <r>
          <rPr>
            <sz val="9"/>
            <color indexed="81"/>
            <rFont val="Tahoma"/>
            <family val="2"/>
          </rPr>
          <t xml:space="preserve">
(US$ 311 na Amazon por mês)
Considera que a empresa já possui SQL Server instalado em um servidor e que o uso deste servidor não agregará custos significativos.</t>
        </r>
      </text>
    </comment>
    <comment ref="C29" authorId="0" shapeId="0" xr:uid="{00000000-0006-0000-0800-000003000000}">
      <text>
        <r>
          <rPr>
            <b/>
            <sz val="9"/>
            <color indexed="81"/>
            <rFont val="Tahoma"/>
            <family val="2"/>
          </rPr>
          <t>iProcess:</t>
        </r>
        <r>
          <rPr>
            <sz val="9"/>
            <color indexed="81"/>
            <rFont val="Tahoma"/>
            <family val="2"/>
          </rPr>
          <t xml:space="preserve">
Valor da licença do bot (client de execução).</t>
        </r>
      </text>
    </comment>
    <comment ref="C30" authorId="0" shapeId="0" xr:uid="{00000000-0006-0000-0800-000004000000}">
      <text>
        <r>
          <rPr>
            <b/>
            <sz val="9"/>
            <color indexed="81"/>
            <rFont val="Tahoma"/>
            <family val="2"/>
          </rPr>
          <t>iProcess:</t>
        </r>
        <r>
          <rPr>
            <sz val="9"/>
            <color indexed="81"/>
            <rFont val="Tahoma"/>
            <family val="2"/>
          </rPr>
          <t xml:space="preserve">
Considera custo equipamento de R$ 3.000,00 com windows amortizado em 24 meses.</t>
        </r>
      </text>
    </comment>
    <comment ref="D38" authorId="0" shapeId="0" xr:uid="{00000000-0006-0000-0800-000005000000}">
      <text>
        <r>
          <rPr>
            <b/>
            <sz val="9"/>
            <color indexed="81"/>
            <rFont val="Tahoma"/>
            <family val="2"/>
          </rPr>
          <t>iProcess:</t>
        </r>
        <r>
          <rPr>
            <sz val="9"/>
            <color indexed="81"/>
            <rFont val="Tahoma"/>
            <family val="2"/>
          </rPr>
          <t xml:space="preserve">
Altere aqui o número de robôs para recalcular valores diluindo custos da infraestrutura compartilhada.</t>
        </r>
      </text>
    </comment>
  </commentList>
</comments>
</file>

<file path=xl/sharedStrings.xml><?xml version="1.0" encoding="utf-8"?>
<sst xmlns="http://schemas.openxmlformats.org/spreadsheetml/2006/main" count="394" uniqueCount="160">
  <si>
    <t>Processo</t>
  </si>
  <si>
    <t>SITUACAO ATUAL</t>
  </si>
  <si>
    <t>SITUAÇAO COM ROBOTIZAÇÃO</t>
  </si>
  <si>
    <t>PLANEJAMENTO DO ROBÔ</t>
  </si>
  <si>
    <t>Área</t>
  </si>
  <si>
    <t>Custo de Execução</t>
  </si>
  <si>
    <t>Perfil executor</t>
  </si>
  <si>
    <t>Custo R$ x H/H</t>
  </si>
  <si>
    <t>Novo custo</t>
  </si>
  <si>
    <t># Casos Robo</t>
  </si>
  <si>
    <t>Horário de Execução</t>
  </si>
  <si>
    <t>Contabilidade</t>
  </si>
  <si>
    <t>Lançamento de Notas Fiscais</t>
  </si>
  <si>
    <t>RH</t>
  </si>
  <si>
    <t>Conferência Folha de Pagamento</t>
  </si>
  <si>
    <t>Tesouraria</t>
  </si>
  <si>
    <t>Cobrança</t>
  </si>
  <si>
    <t>Orientações para utilização deste artefato:</t>
  </si>
  <si>
    <r>
      <t xml:space="preserve">Antes de começar, realize a revisão dos </t>
    </r>
    <r>
      <rPr>
        <b/>
        <sz val="12"/>
        <color theme="9" tint="-0.249977111117893"/>
        <rFont val="Calibri"/>
        <family val="2"/>
        <scheme val="minor"/>
      </rPr>
      <t xml:space="preserve">Parâmetros </t>
    </r>
    <r>
      <rPr>
        <sz val="12"/>
        <color theme="1"/>
        <rFont val="Calibri"/>
        <family val="2"/>
        <scheme val="minor"/>
      </rPr>
      <t>utilizados nos cálculos de pontuação de benefícios e ROI. Para um cálculo assertivo, revise os parâmetros a cada lote analisado.</t>
    </r>
  </si>
  <si>
    <r>
      <t xml:space="preserve">Realize o Levantamento AS IS/TO BE/CUSTOS/ROI de cada processo, reunindo as informações na aba de </t>
    </r>
    <r>
      <rPr>
        <b/>
        <sz val="12"/>
        <color theme="9"/>
        <rFont val="Calibri"/>
        <family val="2"/>
        <scheme val="minor"/>
      </rPr>
      <t>Levantamento</t>
    </r>
    <r>
      <rPr>
        <sz val="12"/>
        <color theme="1"/>
        <rFont val="Calibri"/>
        <family val="2"/>
        <scheme val="minor"/>
      </rPr>
      <t>. Em caso de dúvida, verifique nos comentários da célula o que é a informação esperada naquele campo.</t>
    </r>
  </si>
  <si>
    <t>Recomenda-se aplicar uma planilha por Área de Negócio, permitindo comparar os processos usado critérios de avaliação de benefícios em comum da área.</t>
  </si>
  <si>
    <t>Para instruções mais detalhadas sobre como utilizar esta planilha, assista ao vídeo em nosso canal do youtube:</t>
  </si>
  <si>
    <r>
      <rPr>
        <b/>
        <sz val="12"/>
        <color theme="9" tint="-0.249977111117893"/>
        <rFont val="Wingdings 3"/>
        <family val="1"/>
        <charset val="2"/>
      </rPr>
      <t></t>
    </r>
    <r>
      <rPr>
        <b/>
        <sz val="14.4"/>
        <color theme="9" tint="-0.249977111117893"/>
        <rFont val="Calibri"/>
        <family val="2"/>
      </rPr>
      <t xml:space="preserve"> </t>
    </r>
    <r>
      <rPr>
        <b/>
        <sz val="12"/>
        <color theme="9" tint="-0.249977111117893"/>
        <rFont val="Calibri"/>
        <family val="2"/>
        <scheme val="minor"/>
      </rPr>
      <t xml:space="preserve"> </t>
    </r>
    <r>
      <rPr>
        <b/>
        <u/>
        <sz val="12"/>
        <color theme="9" tint="-0.249977111117893"/>
        <rFont val="Calibri"/>
        <family val="2"/>
        <scheme val="minor"/>
      </rPr>
      <t>https://youtu.be/ZJkSExaPLHI</t>
    </r>
  </si>
  <si>
    <t>Esta planilha foi desenvolvida pela:</t>
  </si>
  <si>
    <t>iProcess Soluções em Processos
www.iprocess.com.br</t>
  </si>
  <si>
    <t>e é um artefato integrante da da Metodologia iProcess para automação de processos com RPA.</t>
  </si>
  <si>
    <t xml:space="preserve">Em caso de dúvidas ou sugestões, entre em contato pelo email contato@iprocess.com.br. </t>
  </si>
  <si>
    <r>
      <t xml:space="preserve">Esta aba </t>
    </r>
    <r>
      <rPr>
        <b/>
        <sz val="12"/>
        <color theme="9" tint="-0.249977111117893"/>
        <rFont val="Calibri"/>
        <family val="2"/>
        <scheme val="minor"/>
      </rPr>
      <t>Análise</t>
    </r>
    <r>
      <rPr>
        <sz val="12"/>
        <color theme="1"/>
        <rFont val="Calibri"/>
        <family val="2"/>
        <scheme val="minor"/>
      </rPr>
      <t xml:space="preserve"> apresenta uma consolidação das informações fornecidas nas abas de levantamento de cada processo. </t>
    </r>
    <r>
      <rPr>
        <u/>
        <sz val="12"/>
        <color theme="1"/>
        <rFont val="Calibri"/>
        <family val="2"/>
        <scheme val="minor"/>
      </rPr>
      <t>Estas informações são coletadas automaticamente dos levantamentos</t>
    </r>
    <r>
      <rPr>
        <sz val="12"/>
        <color theme="1"/>
        <rFont val="Calibri"/>
        <family val="2"/>
        <scheme val="minor"/>
      </rPr>
      <t>.</t>
    </r>
  </si>
  <si>
    <t>AS IS</t>
  </si>
  <si>
    <t>TO BE</t>
  </si>
  <si>
    <t>Custos</t>
  </si>
  <si>
    <t>ROI</t>
  </si>
  <si>
    <t>ID Origem</t>
  </si>
  <si>
    <t>ID Analise</t>
  </si>
  <si>
    <t>Periodicidade</t>
  </si>
  <si>
    <t>Tempo de execução atual</t>
  </si>
  <si>
    <t>Sistemas Envolvidos</t>
  </si>
  <si>
    <t>Complexidade da solução</t>
  </si>
  <si>
    <t>Pontuação benefícios</t>
  </si>
  <si>
    <t>FTE Liberado</t>
  </si>
  <si>
    <t>Redução Custo Prevista</t>
  </si>
  <si>
    <t>Redução Tempo Prevista</t>
  </si>
  <si>
    <t>Investimento Setup</t>
  </si>
  <si>
    <t>ROI 1 ano</t>
  </si>
  <si>
    <t>ROI 2 anos</t>
  </si>
  <si>
    <t>Payback (meses)</t>
  </si>
  <si>
    <t>Area / Nome do Processo</t>
  </si>
  <si>
    <t>ID Origem:</t>
  </si>
  <si>
    <t>Processo:</t>
  </si>
  <si>
    <t>P1</t>
  </si>
  <si>
    <t>Data de levantamento:</t>
  </si>
  <si>
    <t>Participantes:</t>
  </si>
  <si>
    <t>Situação:</t>
  </si>
  <si>
    <t>Áreas Envolvidas:</t>
  </si>
  <si>
    <t>Descrição do processo:</t>
  </si>
  <si>
    <t># Execuções:</t>
  </si>
  <si>
    <t>Periodicidade:</t>
  </si>
  <si>
    <t>Nr pessoas envolvidas:</t>
  </si>
  <si>
    <t>Tipo de alocação:</t>
  </si>
  <si>
    <t xml:space="preserve">Perfil executor: </t>
  </si>
  <si>
    <t>Valor hora executor:</t>
  </si>
  <si>
    <t>Tempo de execução:</t>
  </si>
  <si>
    <t>Custo mensal atual:</t>
  </si>
  <si>
    <t>Sistemas Envolvidos:</t>
  </si>
  <si>
    <t>Documentos de apoio:</t>
  </si>
  <si>
    <t>Benefício Esperado:</t>
  </si>
  <si>
    <t>Principais objetivos</t>
  </si>
  <si>
    <t>Principal objetivo</t>
  </si>
  <si>
    <t>Contribui bastante</t>
  </si>
  <si>
    <t>Contribui pouco</t>
  </si>
  <si>
    <t>Não se aplica</t>
  </si>
  <si>
    <t>Cálculo de pesos</t>
  </si>
  <si>
    <t>Pontuação</t>
  </si>
  <si>
    <t>Descrição da solução:</t>
  </si>
  <si>
    <t>Pontos de atenção:</t>
  </si>
  <si>
    <t>FTE:</t>
  </si>
  <si>
    <t>Redução Tempo Prev:</t>
  </si>
  <si>
    <t>Complexidade:</t>
  </si>
  <si>
    <t>Redução Custo Prev:</t>
  </si>
  <si>
    <t># Rotinas (taskbots):</t>
  </si>
  <si>
    <t>Turno:</t>
  </si>
  <si>
    <t>Recomendação:</t>
  </si>
  <si>
    <t>Custo</t>
  </si>
  <si>
    <t xml:space="preserve">Esforço Setup estimado: </t>
  </si>
  <si>
    <t>Investimento Setup:</t>
  </si>
  <si>
    <t>Horas Robô:</t>
  </si>
  <si>
    <t>$ Horas robô:</t>
  </si>
  <si>
    <t>Horas apoio negócio:</t>
  </si>
  <si>
    <t>$ Horas negócio:</t>
  </si>
  <si>
    <t>Horas Manutenção:</t>
  </si>
  <si>
    <t>$ manutenção:</t>
  </si>
  <si>
    <t>Custo mensal 1o ano:</t>
  </si>
  <si>
    <t>Custo mensal 2o ano:</t>
  </si>
  <si>
    <t>Custo anual 1o ano:</t>
  </si>
  <si>
    <t>Custo anual 2o ano:</t>
  </si>
  <si>
    <t>ROI 1 ano:</t>
  </si>
  <si>
    <t>ROI 2 anos:</t>
  </si>
  <si>
    <t>Payback (meses):</t>
  </si>
  <si>
    <t>P2</t>
  </si>
  <si>
    <t>P3</t>
  </si>
  <si>
    <t>P4</t>
  </si>
  <si>
    <t>P5</t>
  </si>
  <si>
    <t>Orientações para parametrização deste artefato:</t>
  </si>
  <si>
    <r>
      <t xml:space="preserve">Na configuração dos parâmetros, </t>
    </r>
    <r>
      <rPr>
        <b/>
        <sz val="11"/>
        <color theme="1"/>
        <rFont val="Calibri"/>
        <family val="2"/>
        <scheme val="minor"/>
      </rPr>
      <t>você pode editar os campos em branco</t>
    </r>
    <r>
      <rPr>
        <sz val="11"/>
        <color theme="1"/>
        <rFont val="Calibri"/>
        <family val="2"/>
        <scheme val="minor"/>
      </rPr>
      <t>.
Os demais campos são calculados automaticamente e utilizados em outros cálculos nas planilhas de análise, por isso recomendamos realizar alterações nos mesmos.
Leia as anotações para melhor compreensão sobre os valores a serem informados.</t>
    </r>
  </si>
  <si>
    <t>&gt;&gt; Parâmetros de Análise</t>
  </si>
  <si>
    <t>Pontuação de benefícios</t>
  </si>
  <si>
    <t>Aumentar capacidade</t>
  </si>
  <si>
    <t xml:space="preserve">Você pode alterar a pontuação dos benefícios intangíveis. Considere 3 como maior prioridade e 1 como menor prioridade.
As prioridades podem ser determinadas pela organização ou pelos objetivos buscados pela área na robotização de suas tarefas.
Você também pode mudar os títulos dos benefícios intangíveis para alinhar com as prioridades na sua organização. Ao alterar os títulos nesta configuração eles serão automaticamente atualizados nas abas de análise.
</t>
  </si>
  <si>
    <t>Iniciativa de transformação digital</t>
  </si>
  <si>
    <t>Liberar de pessoas p/ negócio</t>
  </si>
  <si>
    <t>Melhorar Experiência do Cliente</t>
  </si>
  <si>
    <t>Reduzir custo</t>
  </si>
  <si>
    <t>Reduzir erros opercionais</t>
  </si>
  <si>
    <t>Reduzir FTE</t>
  </si>
  <si>
    <t>Reduzir tempo de resposta</t>
  </si>
  <si>
    <t>Pontuação máxima</t>
  </si>
  <si>
    <t>Cálculo FTE</t>
  </si>
  <si>
    <t>Carga horária padrão (HH/mês)</t>
  </si>
  <si>
    <t>Ajuste para a CH mensal base. Por padrão, aplicamos mês de 4 semanas de 5 dias uteis com 8h cada.</t>
  </si>
  <si>
    <t>&gt;&gt; Parâmetros de Custeio</t>
  </si>
  <si>
    <t>Custo da Infraestrutura Robótica</t>
  </si>
  <si>
    <t>Operador da Sala de Controle</t>
  </si>
  <si>
    <t>Ajuste o valor de acordo com o custo mensal estimado de uma pessoa com papel de operador na sua organização.</t>
  </si>
  <si>
    <t>Servidor</t>
  </si>
  <si>
    <t>Ajuste o valor de acordo com o custo de licença contratado com o fornecedor da Plataforma RPA.</t>
  </si>
  <si>
    <t>Custo Hora de um Robô</t>
  </si>
  <si>
    <t>Licença Robô</t>
  </si>
  <si>
    <t>Estação de Trabalho Robô</t>
  </si>
  <si>
    <t>Ajuste o valor de acordo com o custo estimado na sua organização.</t>
  </si>
  <si>
    <t>Total</t>
  </si>
  <si>
    <t>Custo Mensal Robô</t>
  </si>
  <si>
    <t>Nr Robôs</t>
  </si>
  <si>
    <t>Custo do robô</t>
  </si>
  <si>
    <t>Distribuição do Custo-Hora semanal</t>
  </si>
  <si>
    <t>Nr robôs</t>
  </si>
  <si>
    <t>Custo hora</t>
  </si>
  <si>
    <t>Hora Dia - das 08 às 18hs</t>
  </si>
  <si>
    <t>Diurno</t>
  </si>
  <si>
    <r>
      <t xml:space="preserve">Esta distribuição de custo por faixa horária é uma proposta para estimular a utilização do robô em horários "menos nobres" como noite ou final de semana. Se não deseja utilizar, aplique </t>
    </r>
    <r>
      <rPr>
        <i/>
        <sz val="8"/>
        <color rgb="FF0070C0"/>
        <rFont val="Calibri"/>
        <family val="2"/>
      </rPr>
      <t xml:space="preserve">100% </t>
    </r>
    <r>
      <rPr>
        <i/>
        <sz val="8"/>
        <color indexed="8"/>
        <rFont val="Calibri"/>
        <family val="2"/>
      </rPr>
      <t xml:space="preserve">ao turno </t>
    </r>
    <r>
      <rPr>
        <i/>
        <sz val="8"/>
        <color rgb="FF0070C0"/>
        <rFont val="Calibri"/>
        <family val="2"/>
      </rPr>
      <t>Diurno</t>
    </r>
    <r>
      <rPr>
        <i/>
        <sz val="8"/>
        <color indexed="8"/>
        <rFont val="Calibri"/>
        <family val="2"/>
      </rPr>
      <t xml:space="preserve"> e utilize sempre  o mesmo nas análises.</t>
    </r>
  </si>
  <si>
    <t>Hora Noturna - das 18hs às 08hs</t>
  </si>
  <si>
    <t>Noturno</t>
  </si>
  <si>
    <t>Hora Final de semana - Sábado e Domingo</t>
  </si>
  <si>
    <t>Final de Semana</t>
  </si>
  <si>
    <t>Custo mensal de Monitoramento e Manutenção</t>
  </si>
  <si>
    <t>Custo Hora Manutenção Robô</t>
  </si>
  <si>
    <t>Investimento de Implementação</t>
  </si>
  <si>
    <t>Custo Hora do desenvolvimento</t>
  </si>
  <si>
    <t>Ajuste o valor considerando o praticado pelos profissionais de desenvolvimento contratados.</t>
  </si>
  <si>
    <t>Investimento</t>
  </si>
  <si>
    <t>12 x de</t>
  </si>
  <si>
    <t>1 Semana Implementação</t>
  </si>
  <si>
    <t>2 Semanas Implementação</t>
  </si>
  <si>
    <t>3 semanas Implementação</t>
  </si>
  <si>
    <t>4 semanas Implementação</t>
  </si>
  <si>
    <t>5 semanas Implementacao</t>
  </si>
  <si>
    <t>Premissas</t>
  </si>
  <si>
    <t>* Pessoa que controla CR ser a mesma que faz manutenção</t>
  </si>
  <si>
    <t>* Não está previsto aqui aplicação de outras tecnologias de apoio (IA, OCR, BRM, etc)</t>
  </si>
  <si>
    <t>* Robos que precisam rodar 25 horas precisam ter suas atividades intercaladas com os demais pelo controlador de robos</t>
  </si>
  <si>
    <t>* Horas de manutenção são mais necessárias para robôs que executam ações em sites externos, senão, poderiam até mesmo ser zeradas.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</si>
</sst>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164" formatCode="0_);[Red]\(0\)"/>
    <numFmt numFmtId="165" formatCode="0.0"/>
  </numFmts>
  <fonts count="50">
    <font>
      <sz val="11"/>
      <color theme="1"/>
      <name val="Calibri"/>
      <charset val="134"/>
      <scheme val="minor"/>
    </font>
    <font>
      <sz val="11"/>
      <color theme="1"/>
      <name val="Calibri"/>
      <family val="2"/>
      <scheme val="minor"/>
    </font>
    <font>
      <b/>
      <sz val="12"/>
      <color theme="0"/>
      <name val="Calibri"/>
      <charset val="134"/>
      <scheme val="minor"/>
    </font>
    <font>
      <b/>
      <sz val="11"/>
      <color theme="1"/>
      <name val="Calibri"/>
      <charset val="134"/>
      <scheme val="minor"/>
    </font>
    <font>
      <sz val="11"/>
      <color theme="1"/>
      <name val="Calibri"/>
      <charset val="134"/>
      <scheme val="minor"/>
    </font>
    <font>
      <b/>
      <sz val="14"/>
      <color theme="0"/>
      <name val="Calibri"/>
      <charset val="134"/>
      <scheme val="minor"/>
    </font>
    <font>
      <b/>
      <sz val="14"/>
      <color theme="1"/>
      <name val="Calibri"/>
      <charset val="134"/>
      <scheme val="minor"/>
    </font>
    <font>
      <b/>
      <sz val="12"/>
      <color theme="1"/>
      <name val="Calibri"/>
      <charset val="134"/>
      <scheme val="minor"/>
    </font>
    <font>
      <sz val="12"/>
      <name val="Calibri"/>
      <charset val="134"/>
      <scheme val="minor"/>
    </font>
    <font>
      <sz val="11"/>
      <color theme="0" tint="-0.499984740745262"/>
      <name val="Calibri"/>
      <charset val="134"/>
      <scheme val="minor"/>
    </font>
    <font>
      <sz val="9"/>
      <name val="Calibri"/>
      <charset val="134"/>
      <scheme val="minor"/>
    </font>
    <font>
      <sz val="9"/>
      <color theme="1"/>
      <name val="Calibri"/>
      <charset val="134"/>
      <scheme val="minor"/>
    </font>
    <font>
      <sz val="11"/>
      <name val="Calibri"/>
      <charset val="134"/>
      <scheme val="minor"/>
    </font>
    <font>
      <b/>
      <sz val="11"/>
      <name val="Calibri"/>
      <charset val="134"/>
      <scheme val="minor"/>
    </font>
    <font>
      <sz val="14"/>
      <color theme="1"/>
      <name val="Calibri"/>
      <charset val="134"/>
      <scheme val="minor"/>
    </font>
    <font>
      <sz val="10"/>
      <color theme="1"/>
      <name val="Calibri"/>
      <charset val="134"/>
      <scheme val="minor"/>
    </font>
    <font>
      <b/>
      <sz val="10"/>
      <color theme="1"/>
      <name val="Calibri"/>
      <charset val="134"/>
      <scheme val="minor"/>
    </font>
    <font>
      <b/>
      <sz val="14"/>
      <color theme="4"/>
      <name val="Calibri"/>
      <charset val="134"/>
      <scheme val="minor"/>
    </font>
    <font>
      <sz val="12"/>
      <color theme="1"/>
      <name val="Calibri"/>
      <charset val="134"/>
      <scheme val="minor"/>
    </font>
    <font>
      <b/>
      <sz val="9"/>
      <name val="Arial"/>
      <charset val="134"/>
    </font>
    <font>
      <sz val="9"/>
      <name val="Arial"/>
      <charset val="134"/>
    </font>
    <font>
      <sz val="9"/>
      <color indexed="81"/>
      <name val="Tahoma"/>
      <family val="2"/>
    </font>
    <font>
      <sz val="12"/>
      <name val="Calibri"/>
      <family val="2"/>
      <scheme val="minor"/>
    </font>
    <font>
      <sz val="9"/>
      <color indexed="81"/>
      <name val="Tahoma"/>
      <charset val="1"/>
    </font>
    <font>
      <b/>
      <sz val="11"/>
      <color theme="1"/>
      <name val="Calibri"/>
      <family val="2"/>
      <scheme val="minor"/>
    </font>
    <font>
      <sz val="11"/>
      <color indexed="8"/>
      <name val="Calibri"/>
      <family val="2"/>
    </font>
    <font>
      <i/>
      <sz val="8"/>
      <color indexed="8"/>
      <name val="Calibri"/>
      <family val="2"/>
    </font>
    <font>
      <b/>
      <sz val="11"/>
      <color indexed="8"/>
      <name val="Calibri"/>
      <family val="2"/>
    </font>
    <font>
      <b/>
      <sz val="9"/>
      <color indexed="81"/>
      <name val="Tahoma"/>
      <family val="2"/>
    </font>
    <font>
      <sz val="12"/>
      <color theme="1"/>
      <name val="Calibri"/>
      <family val="2"/>
      <scheme val="minor"/>
    </font>
    <font>
      <b/>
      <sz val="12"/>
      <color theme="1"/>
      <name val="Calibri"/>
      <family val="2"/>
      <scheme val="minor"/>
    </font>
    <font>
      <b/>
      <sz val="14"/>
      <color theme="9" tint="-0.249977111117893"/>
      <name val="Calibri"/>
      <family val="2"/>
      <scheme val="minor"/>
    </font>
    <font>
      <sz val="10"/>
      <color theme="1"/>
      <name val="Calibri"/>
      <family val="2"/>
      <scheme val="minor"/>
    </font>
    <font>
      <b/>
      <sz val="12"/>
      <color theme="9" tint="-0.249977111117893"/>
      <name val="Calibri"/>
      <family val="2"/>
      <scheme val="minor"/>
    </font>
    <font>
      <b/>
      <sz val="14"/>
      <color theme="1"/>
      <name val="Calibri"/>
      <family val="2"/>
      <scheme val="minor"/>
    </font>
    <font>
      <b/>
      <sz val="9"/>
      <color indexed="81"/>
      <name val="Tahoma"/>
      <charset val="1"/>
    </font>
    <font>
      <u/>
      <sz val="12"/>
      <color theme="1"/>
      <name val="Calibri"/>
      <family val="2"/>
      <scheme val="minor"/>
    </font>
    <font>
      <u/>
      <sz val="11"/>
      <color theme="10"/>
      <name val="Calibri"/>
      <family val="2"/>
      <scheme val="minor"/>
    </font>
    <font>
      <sz val="11"/>
      <color theme="9" tint="-0.249977111117893"/>
      <name val="Calibri"/>
      <family val="2"/>
      <scheme val="minor"/>
    </font>
    <font>
      <b/>
      <sz val="12"/>
      <color theme="9"/>
      <name val="Calibri"/>
      <family val="2"/>
      <scheme val="minor"/>
    </font>
    <font>
      <sz val="11"/>
      <name val="Calibri"/>
      <family val="2"/>
      <scheme val="minor"/>
    </font>
    <font>
      <u/>
      <sz val="11"/>
      <name val="Calibri"/>
      <family val="2"/>
      <scheme val="minor"/>
    </font>
    <font>
      <b/>
      <sz val="11"/>
      <color rgb="FF0070C0"/>
      <name val="Calibri"/>
      <family val="2"/>
      <scheme val="minor"/>
    </font>
    <font>
      <i/>
      <sz val="8"/>
      <color rgb="FF0070C0"/>
      <name val="Calibri"/>
      <family val="2"/>
    </font>
    <font>
      <sz val="12"/>
      <name val="Calibri"/>
      <charset val="134"/>
    </font>
    <font>
      <sz val="10"/>
      <name val="Calibri"/>
      <family val="2"/>
      <scheme val="minor"/>
    </font>
    <font>
      <b/>
      <u/>
      <sz val="12"/>
      <color theme="9" tint="-0.249977111117893"/>
      <name val="Calibri"/>
      <family val="2"/>
      <scheme val="minor"/>
    </font>
    <font>
      <b/>
      <sz val="12"/>
      <color theme="9" tint="-0.249977111117893"/>
      <name val="Wingdings 3"/>
      <family val="1"/>
      <charset val="2"/>
    </font>
    <font>
      <b/>
      <sz val="14.4"/>
      <color theme="9" tint="-0.249977111117893"/>
      <name val="Calibri"/>
      <family val="2"/>
    </font>
    <font>
      <b/>
      <sz val="12"/>
      <name val="Calibri"/>
      <family val="2"/>
      <scheme val="minor"/>
    </font>
  </fonts>
  <fills count="31">
    <fill>
      <patternFill patternType="none"/>
    </fill>
    <fill>
      <patternFill patternType="gray125"/>
    </fill>
    <fill>
      <patternFill patternType="solid">
        <fgColor theme="3"/>
        <bgColor indexed="64"/>
      </patternFill>
    </fill>
    <fill>
      <patternFill patternType="solid">
        <fgColor rgb="FFFF9933"/>
        <bgColor indexed="64"/>
      </patternFill>
    </fill>
    <fill>
      <patternFill patternType="solid">
        <fgColor rgb="FFFFC000"/>
        <bgColor indexed="64"/>
      </patternFill>
    </fill>
    <fill>
      <patternFill patternType="solid">
        <fgColor rgb="FFFFD657"/>
        <bgColor indexed="64"/>
      </patternFill>
    </fill>
    <fill>
      <patternFill patternType="solid">
        <fgColor rgb="FF49903B"/>
        <bgColor indexed="64"/>
      </patternFill>
    </fill>
    <fill>
      <patternFill patternType="solid">
        <fgColor theme="6" tint="0.39991454817346722"/>
        <bgColor indexed="64"/>
      </patternFill>
    </fill>
    <fill>
      <patternFill patternType="solid">
        <fgColor theme="8" tint="-0.249977111117893"/>
        <bgColor indexed="64"/>
      </patternFill>
    </fill>
    <fill>
      <patternFill patternType="solid">
        <fgColor theme="8" tint="0.399914548173467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bgColor indexed="64"/>
      </patternFill>
    </fill>
    <fill>
      <patternFill patternType="solid">
        <fgColor theme="5" tint="0.59999389629810485"/>
        <bgColor indexed="64"/>
      </patternFill>
    </fill>
    <fill>
      <patternFill patternType="solid">
        <fgColor rgb="FF00B050"/>
        <bgColor indexed="64"/>
      </patternFill>
    </fill>
    <fill>
      <patternFill patternType="solid">
        <fgColor rgb="FF92D050"/>
        <bgColor indexed="64"/>
      </patternFill>
    </fill>
    <fill>
      <patternFill patternType="solid">
        <fgColor rgb="FFFFC000"/>
        <bgColor theme="6"/>
      </patternFill>
    </fill>
    <fill>
      <patternFill patternType="solid">
        <fgColor theme="6"/>
        <bgColor theme="6"/>
      </patternFill>
    </fill>
    <fill>
      <patternFill patternType="solid">
        <fgColor theme="8" tint="-0.249977111117893"/>
        <bgColor theme="6"/>
      </patternFill>
    </fill>
    <fill>
      <patternFill patternType="solid">
        <fgColor theme="6" tint="0.79995117038483843"/>
        <bgColor indexed="64"/>
      </patternFill>
    </fill>
    <fill>
      <patternFill patternType="solid">
        <fgColor theme="4" tint="0.79995117038483843"/>
        <bgColor indexed="64"/>
      </patternFill>
    </fill>
    <fill>
      <patternFill patternType="solid">
        <fgColor rgb="FFF8F8F8"/>
        <bgColor indexed="64"/>
      </patternFill>
    </fill>
    <fill>
      <patternFill patternType="solid">
        <fgColor theme="9"/>
        <bgColor theme="6"/>
      </patternFill>
    </fill>
    <fill>
      <patternFill patternType="solid">
        <fgColor rgb="FFFFCC66"/>
        <bgColor indexed="64"/>
      </patternFill>
    </fill>
    <fill>
      <patternFill patternType="solid">
        <fgColor theme="9" tint="0.79995117038483843"/>
        <bgColor indexed="64"/>
      </patternFill>
    </fill>
    <fill>
      <patternFill patternType="solid">
        <fgColor theme="0" tint="-0.14996795556505021"/>
        <bgColor indexed="64"/>
      </patternFill>
    </fill>
    <fill>
      <patternFill patternType="solid">
        <fgColor theme="5"/>
        <bgColor theme="6"/>
      </patternFill>
    </fill>
    <fill>
      <patternFill patternType="solid">
        <fgColor rgb="FF49903B"/>
        <bgColor theme="6"/>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s>
  <borders count="19">
    <border>
      <left/>
      <right/>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rgb="FFF8F8F8"/>
      </bottom>
      <diagonal/>
    </border>
    <border>
      <left style="double">
        <color auto="1"/>
      </left>
      <right/>
      <top/>
      <bottom/>
      <diagonal/>
    </border>
    <border>
      <left/>
      <right style="thin">
        <color theme="0"/>
      </right>
      <top/>
      <bottom style="medium">
        <color rgb="FFF8F8F8"/>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5">
    <xf numFmtId="0" fontId="0" fillId="0" borderId="0"/>
    <xf numFmtId="9" fontId="15" fillId="0" borderId="0" applyFont="0" applyFill="0" applyBorder="0" applyAlignment="0" applyProtection="0">
      <alignment vertical="center"/>
    </xf>
    <xf numFmtId="44" fontId="4" fillId="0" borderId="0" applyFont="0" applyFill="0" applyBorder="0" applyAlignment="0" applyProtection="0"/>
    <xf numFmtId="0" fontId="18" fillId="0" borderId="0"/>
    <xf numFmtId="0" fontId="37" fillId="0" borderId="0" applyNumberFormat="0" applyFill="0" applyBorder="0" applyAlignment="0" applyProtection="0"/>
  </cellStyleXfs>
  <cellXfs count="195">
    <xf numFmtId="0" fontId="0" fillId="0" borderId="0" xfId="0"/>
    <xf numFmtId="44" fontId="0" fillId="0" borderId="0" xfId="0" applyNumberFormat="1"/>
    <xf numFmtId="0" fontId="14"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Alignment="1">
      <alignment horizontal="left" vertical="top" wrapText="1"/>
    </xf>
    <xf numFmtId="44" fontId="0" fillId="0" borderId="0" xfId="2" applyFont="1" applyAlignment="1">
      <alignment horizontal="left" vertical="top" wrapText="1"/>
    </xf>
    <xf numFmtId="0" fontId="16" fillId="5" borderId="0" xfId="3" applyFont="1" applyFill="1" applyAlignment="1">
      <alignment horizontal="center" vertical="center" wrapText="1"/>
    </xf>
    <xf numFmtId="0" fontId="16" fillId="7" borderId="0" xfId="3" applyFont="1" applyFill="1" applyAlignment="1">
      <alignment horizontal="center" vertical="center" wrapText="1"/>
    </xf>
    <xf numFmtId="44" fontId="16" fillId="7" borderId="0" xfId="2" applyFont="1" applyFill="1" applyAlignment="1">
      <alignment horizontal="center" vertical="center" wrapText="1"/>
    </xf>
    <xf numFmtId="0" fontId="16" fillId="9" borderId="0" xfId="3" applyFont="1" applyFill="1" applyAlignment="1">
      <alignment horizontal="center" vertical="center" wrapText="1"/>
    </xf>
    <xf numFmtId="44" fontId="16" fillId="9" borderId="0" xfId="2" applyFont="1" applyFill="1" applyAlignment="1">
      <alignment horizontal="center" vertical="center" wrapText="1"/>
    </xf>
    <xf numFmtId="0" fontId="16" fillId="23" borderId="13"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top" wrapText="1"/>
    </xf>
    <xf numFmtId="49" fontId="5" fillId="26" borderId="12" xfId="0" applyNumberFormat="1" applyFont="1" applyFill="1" applyBorder="1" applyAlignment="1">
      <alignment horizontal="center" vertical="center" wrapText="1"/>
    </xf>
    <xf numFmtId="0" fontId="16" fillId="13" borderId="0" xfId="3" applyFont="1" applyFill="1" applyAlignment="1">
      <alignment horizontal="center" vertical="center" wrapText="1"/>
    </xf>
    <xf numFmtId="0" fontId="16" fillId="28" borderId="0" xfId="3" applyFont="1" applyFill="1" applyAlignment="1">
      <alignment horizontal="center" vertical="center" wrapText="1"/>
    </xf>
    <xf numFmtId="0" fontId="0" fillId="11" borderId="0" xfId="0" applyFill="1"/>
    <xf numFmtId="0" fontId="3" fillId="11" borderId="0" xfId="0" applyFont="1" applyFill="1"/>
    <xf numFmtId="44" fontId="24" fillId="11" borderId="1" xfId="2" applyFont="1" applyFill="1" applyBorder="1"/>
    <xf numFmtId="0" fontId="27" fillId="11" borderId="16" xfId="0" applyFont="1" applyFill="1" applyBorder="1" applyAlignment="1" applyProtection="1">
      <alignment horizontal="center"/>
      <protection locked="0"/>
    </xf>
    <xf numFmtId="0" fontId="17" fillId="0" borderId="0" xfId="0" applyFont="1" applyAlignment="1">
      <alignment vertical="center" wrapText="1"/>
    </xf>
    <xf numFmtId="44" fontId="0" fillId="11" borderId="0" xfId="0" applyNumberFormat="1" applyFill="1"/>
    <xf numFmtId="0" fontId="29" fillId="11" borderId="0" xfId="0" applyFont="1" applyFill="1" applyAlignment="1">
      <alignment horizontal="left" vertical="center" wrapText="1"/>
    </xf>
    <xf numFmtId="0" fontId="29" fillId="11" borderId="0" xfId="0" applyFont="1" applyFill="1" applyAlignment="1">
      <alignment horizontal="left" vertical="top" wrapText="1"/>
    </xf>
    <xf numFmtId="0" fontId="33" fillId="11" borderId="0" xfId="0" applyFont="1" applyFill="1" applyAlignment="1">
      <alignment horizontal="left" vertical="top" wrapText="1"/>
    </xf>
    <xf numFmtId="0" fontId="29" fillId="11" borderId="10" xfId="0" applyFont="1" applyFill="1" applyBorder="1" applyAlignment="1">
      <alignment horizontal="left" vertical="center" wrapText="1"/>
    </xf>
    <xf numFmtId="0" fontId="38" fillId="11" borderId="0" xfId="0" applyFont="1" applyFill="1"/>
    <xf numFmtId="0" fontId="17" fillId="11" borderId="0" xfId="0" applyFont="1" applyFill="1" applyAlignment="1">
      <alignment vertical="center" wrapText="1"/>
    </xf>
    <xf numFmtId="0" fontId="17" fillId="29" borderId="0" xfId="0" applyFont="1" applyFill="1" applyAlignment="1">
      <alignment vertical="center" wrapText="1"/>
    </xf>
    <xf numFmtId="0" fontId="31" fillId="29" borderId="0" xfId="0" applyFont="1" applyFill="1" applyAlignment="1">
      <alignment horizontal="left" vertical="center" wrapText="1"/>
    </xf>
    <xf numFmtId="0" fontId="0" fillId="29" borderId="0" xfId="0" applyFill="1"/>
    <xf numFmtId="44" fontId="42" fillId="30" borderId="1" xfId="2" applyFont="1" applyFill="1" applyBorder="1" applyProtection="1">
      <protection locked="0"/>
    </xf>
    <xf numFmtId="0" fontId="44" fillId="0" borderId="17" xfId="0" applyFont="1" applyBorder="1" applyAlignment="1" applyProtection="1">
      <alignment horizontal="left" vertical="center" wrapText="1"/>
      <protection locked="0"/>
    </xf>
    <xf numFmtId="0" fontId="44" fillId="0" borderId="18" xfId="0" applyFont="1" applyBorder="1" applyAlignment="1" applyProtection="1">
      <alignment vertical="center" wrapText="1"/>
      <protection locked="0"/>
    </xf>
    <xf numFmtId="0" fontId="49" fillId="11" borderId="11" xfId="0" applyFont="1" applyFill="1" applyBorder="1" applyAlignment="1">
      <alignment horizontal="left" vertical="center" wrapText="1" indent="10"/>
    </xf>
    <xf numFmtId="0" fontId="46" fillId="11" borderId="0" xfId="0" applyFont="1" applyFill="1" applyAlignment="1" applyProtection="1">
      <alignment horizontal="left" vertical="top" wrapText="1"/>
      <protection locked="0"/>
    </xf>
    <xf numFmtId="0" fontId="3" fillId="11" borderId="17" xfId="0" applyFont="1" applyFill="1" applyBorder="1" applyAlignment="1">
      <alignment horizontal="left" vertical="top" wrapText="1"/>
    </xf>
    <xf numFmtId="0" fontId="0" fillId="11" borderId="17" xfId="0" applyFill="1" applyBorder="1" applyAlignment="1">
      <alignment horizontal="left" vertical="top" wrapText="1"/>
    </xf>
    <xf numFmtId="0" fontId="0" fillId="19" borderId="17" xfId="0" applyFill="1" applyBorder="1"/>
    <xf numFmtId="0" fontId="0" fillId="20" borderId="17" xfId="0" applyFill="1" applyBorder="1"/>
    <xf numFmtId="0" fontId="0" fillId="24" borderId="17" xfId="0" applyFill="1" applyBorder="1"/>
    <xf numFmtId="0" fontId="3" fillId="21" borderId="17" xfId="0" applyFont="1" applyFill="1" applyBorder="1" applyAlignment="1">
      <alignment horizontal="left" vertical="top" wrapText="1"/>
    </xf>
    <xf numFmtId="0" fontId="0" fillId="21" borderId="17" xfId="0" applyFill="1" applyBorder="1" applyAlignment="1">
      <alignment horizontal="left" vertical="top" wrapText="1"/>
    </xf>
    <xf numFmtId="0" fontId="29" fillId="11" borderId="16" xfId="0" applyFont="1" applyFill="1" applyBorder="1" applyAlignment="1">
      <alignment horizontal="left" vertical="top" wrapText="1"/>
    </xf>
    <xf numFmtId="0" fontId="41" fillId="29" borderId="16" xfId="4" applyFont="1" applyFill="1" applyBorder="1" applyAlignment="1">
      <alignment horizontal="left" vertical="center" wrapText="1"/>
    </xf>
    <xf numFmtId="0" fontId="13" fillId="11" borderId="17" xfId="0" applyFont="1" applyFill="1" applyBorder="1" applyAlignment="1">
      <alignment horizontal="center" vertical="center" wrapText="1"/>
    </xf>
    <xf numFmtId="0" fontId="12" fillId="11" borderId="17" xfId="0" applyFont="1" applyFill="1" applyBorder="1" applyAlignment="1">
      <alignment horizontal="left" vertical="center" wrapText="1"/>
    </xf>
    <xf numFmtId="0" fontId="0" fillId="11" borderId="17" xfId="0" applyFill="1" applyBorder="1" applyAlignment="1">
      <alignment horizontal="left" vertical="center" wrapText="1"/>
    </xf>
    <xf numFmtId="44" fontId="0" fillId="11" borderId="17" xfId="0" applyNumberFormat="1" applyFill="1" applyBorder="1" applyAlignment="1">
      <alignment horizontal="left" vertical="center" wrapText="1"/>
    </xf>
    <xf numFmtId="0" fontId="0" fillId="11" borderId="18" xfId="0" applyFill="1" applyBorder="1" applyAlignment="1">
      <alignment horizontal="left" vertical="center" wrapText="1"/>
    </xf>
    <xf numFmtId="9" fontId="0" fillId="11" borderId="17" xfId="0" applyNumberFormat="1" applyFill="1" applyBorder="1" applyAlignment="1">
      <alignment horizontal="center" vertical="center" wrapText="1"/>
    </xf>
    <xf numFmtId="2" fontId="0" fillId="11" borderId="17" xfId="0" applyNumberFormat="1" applyFill="1" applyBorder="1" applyAlignment="1">
      <alignment horizontal="center" vertical="center" wrapText="1"/>
    </xf>
    <xf numFmtId="44" fontId="0" fillId="11" borderId="17" xfId="2" applyFont="1" applyFill="1" applyBorder="1" applyAlignment="1">
      <alignment horizontal="left" vertical="center" wrapText="1"/>
    </xf>
    <xf numFmtId="0" fontId="0" fillId="11" borderId="17" xfId="2" applyNumberFormat="1" applyFont="1" applyFill="1" applyBorder="1" applyAlignment="1">
      <alignment horizontal="right" vertical="center" wrapText="1"/>
    </xf>
    <xf numFmtId="44" fontId="13" fillId="11" borderId="17" xfId="0" applyNumberFormat="1" applyFont="1" applyFill="1" applyBorder="1" applyAlignment="1">
      <alignment horizontal="center" vertical="center" wrapText="1"/>
    </xf>
    <xf numFmtId="44" fontId="13" fillId="11" borderId="17" xfId="2" applyFont="1" applyFill="1" applyBorder="1" applyAlignment="1">
      <alignment horizontal="right" vertical="center" wrapText="1"/>
    </xf>
    <xf numFmtId="1" fontId="13" fillId="11" borderId="17" xfId="0" applyNumberFormat="1" applyFont="1" applyFill="1" applyBorder="1" applyAlignment="1">
      <alignment horizontal="center" vertical="center" wrapText="1"/>
    </xf>
    <xf numFmtId="0" fontId="7" fillId="5" borderId="17" xfId="3" applyFont="1" applyFill="1" applyBorder="1" applyAlignment="1">
      <alignment horizontal="right" vertical="center" wrapText="1"/>
    </xf>
    <xf numFmtId="0" fontId="8" fillId="0" borderId="18" xfId="0" applyFont="1" applyBorder="1" applyAlignment="1" applyProtection="1">
      <alignment vertical="center" wrapText="1"/>
      <protection locked="0"/>
    </xf>
    <xf numFmtId="0" fontId="8" fillId="0" borderId="17" xfId="0" applyFont="1" applyBorder="1" applyAlignment="1" applyProtection="1">
      <alignment horizontal="left" vertical="center" wrapText="1"/>
      <protection locked="0"/>
    </xf>
    <xf numFmtId="0" fontId="7" fillId="7" borderId="17" xfId="3" applyFont="1" applyFill="1" applyBorder="1" applyAlignment="1">
      <alignment horizontal="right" vertical="center" wrapText="1"/>
    </xf>
    <xf numFmtId="0" fontId="22" fillId="0" borderId="18" xfId="0" applyFont="1" applyBorder="1" applyAlignment="1" applyProtection="1">
      <alignment vertical="center" wrapText="1"/>
      <protection locked="0"/>
    </xf>
    <xf numFmtId="0" fontId="30" fillId="7" borderId="17" xfId="3" applyFont="1" applyFill="1" applyBorder="1" applyAlignment="1">
      <alignment horizontal="right" vertical="center" wrapText="1"/>
    </xf>
    <xf numFmtId="0" fontId="9" fillId="0" borderId="17" xfId="0" applyFont="1" applyBorder="1" applyAlignment="1">
      <alignment horizontal="center" vertical="center" wrapText="1"/>
    </xf>
    <xf numFmtId="0" fontId="10" fillId="0" borderId="17" xfId="0" applyFont="1" applyBorder="1" applyAlignment="1">
      <alignment horizontal="center" vertical="center" wrapText="1"/>
    </xf>
    <xf numFmtId="0" fontId="11" fillId="10" borderId="17" xfId="0" applyFont="1" applyFill="1" applyBorder="1" applyAlignment="1">
      <alignment horizontal="center" vertical="center" wrapText="1"/>
    </xf>
    <xf numFmtId="0" fontId="12" fillId="0" borderId="17" xfId="0" applyFont="1" applyBorder="1" applyAlignment="1">
      <alignment horizontal="left" vertical="center"/>
    </xf>
    <xf numFmtId="49" fontId="12" fillId="0" borderId="17" xfId="0" applyNumberFormat="1" applyFont="1" applyBorder="1" applyAlignment="1" applyProtection="1">
      <alignment horizontal="center" vertical="center"/>
      <protection locked="0"/>
    </xf>
    <xf numFmtId="49" fontId="40" fillId="0" borderId="17" xfId="0" applyNumberFormat="1" applyFont="1" applyBorder="1" applyAlignment="1" applyProtection="1">
      <alignment horizontal="center" vertical="center"/>
      <protection locked="0"/>
    </xf>
    <xf numFmtId="0" fontId="0" fillId="10" borderId="17" xfId="0" applyFill="1" applyBorder="1"/>
    <xf numFmtId="0" fontId="13" fillId="0" borderId="18" xfId="0" applyFont="1" applyBorder="1" applyAlignment="1">
      <alignment horizontal="right" vertical="center"/>
    </xf>
    <xf numFmtId="9" fontId="12" fillId="29" borderId="17" xfId="1" applyFont="1" applyFill="1" applyBorder="1" applyAlignment="1">
      <alignment horizontal="center" vertical="center"/>
    </xf>
    <xf numFmtId="0" fontId="7" fillId="9" borderId="17" xfId="3" applyFont="1" applyFill="1" applyBorder="1" applyAlignment="1">
      <alignment horizontal="right" vertical="center" wrapText="1"/>
    </xf>
    <xf numFmtId="2" fontId="8" fillId="0" borderId="18" xfId="0" applyNumberFormat="1" applyFont="1" applyBorder="1" applyAlignment="1" applyProtection="1">
      <alignment vertical="center" wrapText="1"/>
      <protection locked="0"/>
    </xf>
    <xf numFmtId="1" fontId="8" fillId="0" borderId="18" xfId="0" applyNumberFormat="1" applyFont="1" applyBorder="1" applyAlignment="1" applyProtection="1">
      <alignment vertical="center" wrapText="1"/>
      <protection locked="0"/>
    </xf>
    <xf numFmtId="0" fontId="7" fillId="13" borderId="17" xfId="3" applyFont="1" applyFill="1" applyBorder="1" applyAlignment="1">
      <alignment horizontal="right" vertical="center" wrapText="1"/>
    </xf>
    <xf numFmtId="165" fontId="8" fillId="0" borderId="18" xfId="0" applyNumberFormat="1" applyFont="1" applyBorder="1" applyAlignment="1" applyProtection="1">
      <alignment vertical="center" wrapText="1"/>
      <protection locked="0"/>
    </xf>
    <xf numFmtId="44" fontId="8" fillId="29" borderId="18" xfId="0" applyNumberFormat="1" applyFont="1" applyFill="1" applyBorder="1" applyAlignment="1">
      <alignment vertical="center" wrapText="1"/>
    </xf>
    <xf numFmtId="0" fontId="7" fillId="15" borderId="17" xfId="3" applyFont="1" applyFill="1" applyBorder="1" applyAlignment="1">
      <alignment horizontal="right" vertical="center" wrapText="1"/>
    </xf>
    <xf numFmtId="44" fontId="8" fillId="29" borderId="17" xfId="0" applyNumberFormat="1" applyFont="1" applyFill="1" applyBorder="1" applyAlignment="1">
      <alignment vertical="center" wrapText="1"/>
    </xf>
    <xf numFmtId="1" fontId="8" fillId="29" borderId="17" xfId="0" applyNumberFormat="1" applyFont="1" applyFill="1" applyBorder="1" applyAlignment="1">
      <alignment vertical="center" wrapText="1"/>
    </xf>
    <xf numFmtId="9" fontId="12" fillId="11" borderId="17" xfId="1" applyFont="1" applyFill="1" applyBorder="1" applyAlignment="1">
      <alignment horizontal="center" vertical="center"/>
    </xf>
    <xf numFmtId="0" fontId="3" fillId="3" borderId="17" xfId="0" applyFont="1" applyFill="1" applyBorder="1"/>
    <xf numFmtId="0" fontId="42" fillId="30" borderId="17" xfId="0" applyFont="1" applyFill="1" applyBorder="1" applyAlignment="1" applyProtection="1">
      <alignment horizontal="left" vertical="center"/>
      <protection locked="0"/>
    </xf>
    <xf numFmtId="164" fontId="42" fillId="30" borderId="17" xfId="2" applyNumberFormat="1" applyFont="1" applyFill="1" applyBorder="1" applyProtection="1">
      <protection locked="0"/>
    </xf>
    <xf numFmtId="0" fontId="24" fillId="3" borderId="17" xfId="0" applyFont="1" applyFill="1" applyBorder="1"/>
    <xf numFmtId="0" fontId="1" fillId="11" borderId="17" xfId="0" applyFont="1" applyFill="1" applyBorder="1"/>
    <xf numFmtId="0" fontId="0" fillId="11" borderId="17" xfId="0" applyFill="1" applyBorder="1"/>
    <xf numFmtId="44" fontId="42" fillId="30" borderId="17" xfId="2" applyFont="1" applyFill="1" applyBorder="1" applyProtection="1">
      <protection locked="0"/>
    </xf>
    <xf numFmtId="44" fontId="24" fillId="11" borderId="17" xfId="0" applyNumberFormat="1" applyFont="1" applyFill="1" applyBorder="1"/>
    <xf numFmtId="0" fontId="3" fillId="11" borderId="16" xfId="0" applyFont="1" applyFill="1" applyBorder="1" applyAlignment="1">
      <alignment horizontal="center"/>
    </xf>
    <xf numFmtId="44" fontId="0" fillId="11" borderId="17" xfId="0" applyNumberFormat="1" applyFill="1" applyBorder="1"/>
    <xf numFmtId="44" fontId="25" fillId="11" borderId="17" xfId="0" applyNumberFormat="1" applyFont="1" applyFill="1" applyBorder="1"/>
    <xf numFmtId="0" fontId="42" fillId="30" borderId="16" xfId="0" applyFont="1" applyFill="1" applyBorder="1" applyAlignment="1" applyProtection="1">
      <alignment horizontal="center"/>
      <protection locked="0"/>
    </xf>
    <xf numFmtId="0" fontId="4" fillId="11" borderId="17" xfId="0" applyFont="1" applyFill="1" applyBorder="1"/>
    <xf numFmtId="9" fontId="42" fillId="30" borderId="17" xfId="0" applyNumberFormat="1" applyFont="1" applyFill="1" applyBorder="1" applyProtection="1">
      <protection locked="0"/>
    </xf>
    <xf numFmtId="44" fontId="0" fillId="11" borderId="17" xfId="2" applyFont="1" applyFill="1" applyBorder="1"/>
    <xf numFmtId="0" fontId="24" fillId="11" borderId="17" xfId="0" applyFont="1" applyFill="1" applyBorder="1" applyAlignment="1">
      <alignment horizontal="right"/>
    </xf>
    <xf numFmtId="49" fontId="5" fillId="16" borderId="12" xfId="0" applyNumberFormat="1" applyFont="1" applyFill="1" applyBorder="1" applyAlignment="1">
      <alignment horizontal="left" vertical="center" wrapText="1"/>
    </xf>
    <xf numFmtId="49" fontId="5" fillId="17" borderId="12" xfId="0" applyNumberFormat="1" applyFont="1" applyFill="1" applyBorder="1" applyAlignment="1">
      <alignment horizontal="center" vertical="center" wrapText="1"/>
    </xf>
    <xf numFmtId="49" fontId="5" fillId="18" borderId="12" xfId="0" applyNumberFormat="1" applyFont="1" applyFill="1" applyBorder="1" applyAlignment="1">
      <alignment horizontal="center" vertical="center" wrapText="1"/>
    </xf>
    <xf numFmtId="49" fontId="5" fillId="22" borderId="12" xfId="0" applyNumberFormat="1" applyFont="1" applyFill="1" applyBorder="1" applyAlignment="1">
      <alignment horizontal="center" vertical="center" wrapText="1"/>
    </xf>
    <xf numFmtId="49" fontId="5" fillId="27" borderId="12" xfId="0" applyNumberFormat="1" applyFont="1" applyFill="1" applyBorder="1" applyAlignment="1">
      <alignment horizontal="center" vertical="center" wrapText="1"/>
    </xf>
    <xf numFmtId="0" fontId="31" fillId="25" borderId="0" xfId="0" applyFont="1" applyFill="1" applyAlignment="1">
      <alignment horizontal="left" vertical="center" wrapText="1"/>
    </xf>
    <xf numFmtId="0" fontId="29" fillId="11" borderId="0" xfId="0" applyFont="1" applyFill="1" applyAlignment="1">
      <alignment horizontal="left" vertical="center" wrapText="1"/>
    </xf>
    <xf numFmtId="49" fontId="5" fillId="16" borderId="12" xfId="0" applyNumberFormat="1" applyFont="1" applyFill="1" applyBorder="1" applyAlignment="1">
      <alignment horizontal="center" vertical="center" wrapText="1"/>
    </xf>
    <xf numFmtId="49" fontId="5" fillId="17" borderId="14" xfId="0" applyNumberFormat="1" applyFont="1" applyFill="1" applyBorder="1" applyAlignment="1">
      <alignment horizontal="center" vertical="center" wrapText="1"/>
    </xf>
    <xf numFmtId="0" fontId="5" fillId="4" borderId="15" xfId="0" applyFont="1" applyFill="1" applyBorder="1" applyAlignment="1">
      <alignment horizontal="left" vertical="center"/>
    </xf>
    <xf numFmtId="0" fontId="5" fillId="4" borderId="0" xfId="0" applyFont="1" applyFill="1" applyAlignment="1">
      <alignment horizontal="left" vertical="center"/>
    </xf>
    <xf numFmtId="0" fontId="34" fillId="30" borderId="15" xfId="0" applyFont="1" applyFill="1" applyBorder="1" applyAlignment="1" applyProtection="1">
      <alignment horizontal="left" vertical="center"/>
      <protection locked="0"/>
    </xf>
    <xf numFmtId="0" fontId="6" fillId="30" borderId="0" xfId="0" applyFont="1" applyFill="1" applyAlignment="1" applyProtection="1">
      <alignment horizontal="left" vertical="center"/>
      <protection locked="0"/>
    </xf>
    <xf numFmtId="0" fontId="7" fillId="5" borderId="17" xfId="3" applyFont="1" applyFill="1" applyBorder="1" applyAlignment="1">
      <alignment horizontal="right" vertical="center" wrapText="1"/>
    </xf>
    <xf numFmtId="0" fontId="22" fillId="0" borderId="17"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14" fontId="8" fillId="0" borderId="17" xfId="0" applyNumberFormat="1"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5" fillId="4" borderId="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2" xfId="0" applyFont="1" applyFill="1" applyBorder="1" applyAlignment="1">
      <alignment horizontal="center" vertical="center"/>
    </xf>
    <xf numFmtId="44" fontId="8" fillId="0" borderId="9" xfId="2" applyFont="1" applyFill="1" applyBorder="1" applyAlignment="1" applyProtection="1">
      <alignment horizontal="center" vertical="center" wrapText="1"/>
      <protection locked="0"/>
    </xf>
    <xf numFmtId="44" fontId="8" fillId="0" borderId="1" xfId="2" applyFont="1" applyFill="1" applyBorder="1" applyAlignment="1" applyProtection="1">
      <alignment horizontal="center" vertical="center" wrapText="1"/>
      <protection locked="0"/>
    </xf>
    <xf numFmtId="0" fontId="7" fillId="7" borderId="17" xfId="3" applyFont="1" applyFill="1" applyBorder="1" applyAlignment="1">
      <alignment horizontal="right" vertical="center" wrapText="1"/>
    </xf>
    <xf numFmtId="0" fontId="22" fillId="0" borderId="17" xfId="0" applyFont="1" applyBorder="1" applyAlignment="1" applyProtection="1">
      <alignment horizontal="left" vertical="center" wrapText="1"/>
      <protection locked="0"/>
    </xf>
    <xf numFmtId="49" fontId="45" fillId="0" borderId="17" xfId="0" applyNumberFormat="1" applyFont="1" applyBorder="1" applyAlignment="1" applyProtection="1">
      <alignment horizontal="left" vertical="center" wrapText="1"/>
      <protection locked="0"/>
    </xf>
    <xf numFmtId="0" fontId="7" fillId="7" borderId="18" xfId="3" applyFont="1" applyFill="1" applyBorder="1" applyAlignment="1">
      <alignment horizontal="right" vertical="center" wrapText="1"/>
    </xf>
    <xf numFmtId="0" fontId="7" fillId="7" borderId="1" xfId="3" applyFont="1" applyFill="1" applyBorder="1" applyAlignment="1">
      <alignment horizontal="right" vertical="center" wrapText="1"/>
    </xf>
    <xf numFmtId="0" fontId="22" fillId="0" borderId="18"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5" fillId="6" borderId="18" xfId="0" applyFont="1" applyFill="1" applyBorder="1" applyAlignment="1">
      <alignment horizontal="center" vertical="center"/>
    </xf>
    <xf numFmtId="0" fontId="5" fillId="12" borderId="6" xfId="0" applyFont="1" applyFill="1" applyBorder="1" applyAlignment="1">
      <alignment horizontal="center" vertical="center"/>
    </xf>
    <xf numFmtId="0" fontId="5" fillId="12" borderId="7" xfId="0" applyFont="1" applyFill="1" applyBorder="1" applyAlignment="1">
      <alignment horizontal="center" vertical="center"/>
    </xf>
    <xf numFmtId="0" fontId="7" fillId="13" borderId="17" xfId="3" applyFont="1" applyFill="1" applyBorder="1" applyAlignment="1">
      <alignment horizontal="right" vertical="center" wrapText="1"/>
    </xf>
    <xf numFmtId="44" fontId="8" fillId="29" borderId="9" xfId="2" applyFont="1" applyFill="1" applyBorder="1" applyAlignment="1">
      <alignment horizontal="center" vertical="center" wrapText="1"/>
    </xf>
    <xf numFmtId="44" fontId="8" fillId="29" borderId="1" xfId="2" applyFont="1" applyFill="1" applyBorder="1" applyAlignment="1">
      <alignment horizontal="center" vertical="center" wrapText="1"/>
    </xf>
    <xf numFmtId="0" fontId="7" fillId="9" borderId="18" xfId="3" applyFont="1" applyFill="1" applyBorder="1" applyAlignment="1">
      <alignment horizontal="right" vertical="center" wrapText="1"/>
    </xf>
    <xf numFmtId="0" fontId="7" fillId="9" borderId="1" xfId="3" applyFont="1" applyFill="1" applyBorder="1" applyAlignment="1">
      <alignment horizontal="right" vertical="center" wrapText="1"/>
    </xf>
    <xf numFmtId="9" fontId="8" fillId="0" borderId="18" xfId="0" applyNumberFormat="1" applyFont="1" applyBorder="1" applyAlignment="1" applyProtection="1">
      <alignment horizontal="center" vertical="center" wrapText="1"/>
      <protection locked="0"/>
    </xf>
    <xf numFmtId="14" fontId="8" fillId="0" borderId="9" xfId="0" applyNumberFormat="1"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0" fontId="7" fillId="13" borderId="18" xfId="3" applyFont="1" applyFill="1" applyBorder="1" applyAlignment="1">
      <alignment horizontal="right" vertical="center" wrapText="1"/>
    </xf>
    <xf numFmtId="0" fontId="7" fillId="13" borderId="1" xfId="3" applyFont="1" applyFill="1" applyBorder="1" applyAlignment="1">
      <alignment horizontal="right" vertical="center" wrapText="1"/>
    </xf>
    <xf numFmtId="0" fontId="5" fillId="14" borderId="6" xfId="0" applyFont="1" applyFill="1" applyBorder="1" applyAlignment="1">
      <alignment horizontal="center" vertical="center"/>
    </xf>
    <xf numFmtId="0" fontId="5" fillId="14" borderId="7" xfId="0" applyFont="1" applyFill="1" applyBorder="1" applyAlignment="1">
      <alignment horizontal="center" vertical="center"/>
    </xf>
    <xf numFmtId="0" fontId="30" fillId="9" borderId="10" xfId="3" applyFont="1" applyFill="1" applyBorder="1" applyAlignment="1">
      <alignment horizontal="right" vertical="center" wrapText="1"/>
    </xf>
    <xf numFmtId="0" fontId="7" fillId="9" borderId="11" xfId="3" applyFont="1" applyFill="1" applyBorder="1" applyAlignment="1">
      <alignment horizontal="right" vertical="center" wrapText="1"/>
    </xf>
    <xf numFmtId="0" fontId="7" fillId="9" borderId="16" xfId="3" applyFont="1" applyFill="1" applyBorder="1" applyAlignment="1">
      <alignment horizontal="right" vertical="center" wrapText="1"/>
    </xf>
    <xf numFmtId="0" fontId="12" fillId="0" borderId="18" xfId="0" applyFont="1" applyBorder="1" applyAlignment="1">
      <alignment horizontal="left" vertical="center"/>
    </xf>
    <xf numFmtId="0" fontId="12" fillId="0" borderId="9" xfId="0" applyFont="1" applyBorder="1" applyAlignment="1">
      <alignment horizontal="left" vertical="center"/>
    </xf>
    <xf numFmtId="0" fontId="12" fillId="0" borderId="1" xfId="0" applyFont="1" applyBorder="1" applyAlignment="1">
      <alignment horizontal="left" vertical="center"/>
    </xf>
    <xf numFmtId="49" fontId="40" fillId="0" borderId="17" xfId="0" applyNumberFormat="1" applyFont="1" applyBorder="1" applyAlignment="1" applyProtection="1">
      <alignment horizontal="left" vertical="center" wrapText="1"/>
      <protection locked="0"/>
    </xf>
    <xf numFmtId="1" fontId="8" fillId="0" borderId="18" xfId="0" applyNumberFormat="1" applyFont="1" applyBorder="1" applyAlignment="1" applyProtection="1">
      <alignment horizontal="center" vertical="center" wrapText="1"/>
      <protection locked="0"/>
    </xf>
    <xf numFmtId="1" fontId="8" fillId="0" borderId="9"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5" fillId="8" borderId="6"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8" fillId="0" borderId="1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49" fontId="22" fillId="0" borderId="17" xfId="0" applyNumberFormat="1" applyFont="1" applyBorder="1" applyAlignment="1" applyProtection="1">
      <alignment horizontal="left" vertical="center" wrapText="1"/>
      <protection locked="0"/>
    </xf>
    <xf numFmtId="49" fontId="8" fillId="0" borderId="17" xfId="0" applyNumberFormat="1" applyFont="1" applyBorder="1" applyAlignment="1" applyProtection="1">
      <alignment horizontal="left" vertical="center" wrapText="1"/>
      <protection locked="0"/>
    </xf>
    <xf numFmtId="0" fontId="8" fillId="0" borderId="18" xfId="0" applyFont="1" applyBorder="1" applyAlignment="1" applyProtection="1">
      <alignment horizontal="center" vertical="center" wrapText="1"/>
      <protection locked="0"/>
    </xf>
    <xf numFmtId="44" fontId="8" fillId="0" borderId="18" xfId="2" applyFont="1" applyFill="1" applyBorder="1" applyAlignment="1" applyProtection="1">
      <alignment horizontal="center" vertical="center" wrapText="1"/>
      <protection locked="0"/>
    </xf>
    <xf numFmtId="49" fontId="8" fillId="0" borderId="18" xfId="0" applyNumberFormat="1" applyFont="1" applyBorder="1" applyAlignment="1" applyProtection="1">
      <alignment horizontal="left" vertical="center" wrapText="1"/>
      <protection locked="0"/>
    </xf>
    <xf numFmtId="49" fontId="8" fillId="0" borderId="9" xfId="0" applyNumberFormat="1" applyFont="1" applyBorder="1" applyAlignment="1" applyProtection="1">
      <alignment horizontal="left" vertical="center" wrapText="1"/>
      <protection locked="0"/>
    </xf>
    <xf numFmtId="49" fontId="8" fillId="0" borderId="1" xfId="0" applyNumberFormat="1" applyFont="1" applyBorder="1" applyAlignment="1" applyProtection="1">
      <alignment horizontal="left" vertical="center" wrapText="1"/>
      <protection locked="0"/>
    </xf>
    <xf numFmtId="44" fontId="8" fillId="29" borderId="18" xfId="2" applyFont="1" applyFill="1" applyBorder="1" applyAlignment="1">
      <alignment horizontal="center" vertical="center" wrapText="1"/>
    </xf>
    <xf numFmtId="9" fontId="8" fillId="0" borderId="1" xfId="0" applyNumberFormat="1" applyFont="1" applyBorder="1" applyAlignment="1" applyProtection="1">
      <alignment horizontal="center" vertical="center" wrapText="1"/>
      <protection locked="0"/>
    </xf>
    <xf numFmtId="14" fontId="8" fillId="0" borderId="18" xfId="0" applyNumberFormat="1" applyFont="1" applyBorder="1" applyAlignment="1" applyProtection="1">
      <alignment horizontal="center" vertical="center" wrapText="1"/>
      <protection locked="0"/>
    </xf>
    <xf numFmtId="0" fontId="30" fillId="9" borderId="11" xfId="3" applyFont="1" applyFill="1" applyBorder="1" applyAlignment="1">
      <alignment horizontal="right" vertical="center" wrapText="1"/>
    </xf>
    <xf numFmtId="0" fontId="30" fillId="9" borderId="16" xfId="3" applyFont="1" applyFill="1" applyBorder="1" applyAlignment="1">
      <alignment horizontal="right" vertical="center" wrapText="1"/>
    </xf>
    <xf numFmtId="0" fontId="0" fillId="11" borderId="15" xfId="0" applyFill="1" applyBorder="1" applyAlignment="1">
      <alignment wrapText="1"/>
    </xf>
    <xf numFmtId="0" fontId="0" fillId="11" borderId="0" xfId="0" applyFill="1" applyAlignment="1">
      <alignment wrapText="1"/>
    </xf>
    <xf numFmtId="0" fontId="0" fillId="11" borderId="7" xfId="0" applyFill="1" applyBorder="1" applyAlignment="1">
      <alignment wrapText="1"/>
    </xf>
    <xf numFmtId="0" fontId="0" fillId="11" borderId="2" xfId="0" applyFill="1" applyBorder="1" applyAlignment="1">
      <alignment wrapText="1"/>
    </xf>
    <xf numFmtId="0" fontId="0" fillId="11" borderId="3" xfId="0" applyFill="1" applyBorder="1" applyAlignment="1">
      <alignment wrapText="1"/>
    </xf>
    <xf numFmtId="0" fontId="0" fillId="11" borderId="8" xfId="0" applyFill="1" applyBorder="1" applyAlignment="1">
      <alignment wrapText="1"/>
    </xf>
    <xf numFmtId="0" fontId="3" fillId="3" borderId="18" xfId="0" applyFont="1" applyFill="1" applyBorder="1" applyAlignment="1">
      <alignment horizontal="center"/>
    </xf>
    <xf numFmtId="0" fontId="3" fillId="3" borderId="1" xfId="0" applyFont="1" applyFill="1" applyBorder="1" applyAlignment="1">
      <alignment horizontal="center"/>
    </xf>
    <xf numFmtId="0" fontId="3" fillId="11" borderId="4" xfId="0" applyFont="1" applyFill="1" applyBorder="1" applyAlignment="1">
      <alignment horizontal="center"/>
    </xf>
    <xf numFmtId="0" fontId="3" fillId="11" borderId="5" xfId="0" applyFont="1" applyFill="1" applyBorder="1" applyAlignment="1">
      <alignment horizontal="center"/>
    </xf>
    <xf numFmtId="0" fontId="3" fillId="11" borderId="6" xfId="0" applyFont="1" applyFill="1" applyBorder="1" applyAlignment="1">
      <alignment horizontal="center"/>
    </xf>
    <xf numFmtId="0" fontId="26" fillId="11" borderId="15" xfId="0" applyFont="1" applyFill="1" applyBorder="1" applyAlignment="1">
      <alignment horizontal="left" vertical="center" indent="1"/>
    </xf>
    <xf numFmtId="0" fontId="26" fillId="11" borderId="0" xfId="0" applyFont="1" applyFill="1" applyAlignment="1">
      <alignment horizontal="left" vertical="center" indent="1"/>
    </xf>
    <xf numFmtId="0" fontId="32" fillId="11" borderId="0" xfId="0" applyFont="1" applyFill="1" applyAlignment="1">
      <alignment horizontal="left" vertical="center" wrapText="1"/>
    </xf>
    <xf numFmtId="0" fontId="26" fillId="11" borderId="15" xfId="0" applyFont="1" applyFill="1" applyBorder="1" applyAlignment="1">
      <alignment horizontal="left" wrapText="1" indent="1"/>
    </xf>
    <xf numFmtId="0" fontId="26" fillId="11" borderId="0" xfId="0" applyFont="1" applyFill="1" applyAlignment="1">
      <alignment horizontal="left" wrapText="1" indent="1"/>
    </xf>
    <xf numFmtId="0" fontId="3" fillId="3" borderId="9" xfId="0" applyFont="1" applyFill="1" applyBorder="1" applyAlignment="1">
      <alignment horizontal="center"/>
    </xf>
    <xf numFmtId="0" fontId="3" fillId="3" borderId="17" xfId="0" applyFont="1" applyFill="1" applyBorder="1" applyAlignment="1">
      <alignment horizontal="center"/>
    </xf>
    <xf numFmtId="0" fontId="2" fillId="2" borderId="0" xfId="0" applyFont="1" applyFill="1" applyAlignment="1">
      <alignment horizontal="left"/>
    </xf>
    <xf numFmtId="0" fontId="3" fillId="11" borderId="15" xfId="0" applyFont="1" applyFill="1" applyBorder="1" applyAlignment="1">
      <alignment horizontal="center" vertical="center"/>
    </xf>
    <xf numFmtId="0" fontId="3" fillId="11" borderId="0" xfId="0" applyFont="1" applyFill="1" applyAlignment="1">
      <alignment horizontal="center" vertical="center"/>
    </xf>
    <xf numFmtId="0" fontId="26" fillId="11" borderId="15" xfId="0" applyFont="1" applyFill="1" applyBorder="1" applyAlignment="1">
      <alignment horizontal="left" vertical="center" wrapText="1" indent="1"/>
    </xf>
    <xf numFmtId="0" fontId="26" fillId="11" borderId="0" xfId="0" applyFont="1" applyFill="1" applyAlignment="1">
      <alignment horizontal="left" vertical="center" wrapText="1" indent="1"/>
    </xf>
  </cellXfs>
  <cellStyles count="5">
    <cellStyle name="Hiperlink" xfId="4" builtinId="8"/>
    <cellStyle name="Moeda" xfId="2" builtinId="4"/>
    <cellStyle name="Normal" xfId="0" builtinId="0"/>
    <cellStyle name="Normal 2" xfId="3" xr:uid="{00000000-0005-0000-0000-000003000000}"/>
    <cellStyle name="Porcentagem" xfId="1" builtinId="5"/>
  </cellStyles>
  <dxfs count="51">
    <dxf>
      <font>
        <color rgb="FFFF0000"/>
      </font>
    </dxf>
    <dxf>
      <font>
        <color rgb="FF00B05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color rgb="FFFF0000"/>
      </font>
    </dxf>
    <dxf>
      <font>
        <color rgb="FF00B05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color rgb="FFFF0000"/>
      </font>
    </dxf>
    <dxf>
      <font>
        <color rgb="FF00B05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color rgb="FFFF0000"/>
      </font>
    </dxf>
    <dxf>
      <font>
        <color rgb="FF00B05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color rgb="FFFF0000"/>
      </font>
    </dxf>
    <dxf>
      <font>
        <color rgb="FF00B05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ill>
        <patternFill patternType="solid">
          <bgColor rgb="FFFFFF00"/>
        </patternFill>
      </fill>
    </dxf>
  </dxfs>
  <tableStyles count="0" defaultTableStyle="TableStyleMedium2" defaultPivotStyle="PivotStyleLight16"/>
  <colors>
    <mruColors>
      <color rgb="FF49903B"/>
      <color rgb="FFFFFFCC"/>
      <color rgb="FFF8F8F8"/>
      <color rgb="FFFFCC66"/>
      <color rgb="FFFF9933"/>
      <color rgb="FFFFD6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a:t>Retorno</a:t>
            </a:r>
            <a:r>
              <a:rPr lang="pt-BR" baseline="0"/>
              <a:t> do Investimento</a:t>
            </a:r>
            <a:endParaRPr lang="pt-BR"/>
          </a:p>
        </c:rich>
      </c:tx>
      <c:overlay val="0"/>
    </c:title>
    <c:autoTitleDeleted val="0"/>
    <c:plotArea>
      <c:layout/>
      <c:barChart>
        <c:barDir val="col"/>
        <c:grouping val="clustered"/>
        <c:varyColors val="0"/>
        <c:ser>
          <c:idx val="0"/>
          <c:order val="0"/>
          <c:tx>
            <c:strRef>
              <c:f>Análise!$O$5</c:f>
              <c:strCache>
                <c:ptCount val="1"/>
                <c:pt idx="0">
                  <c:v>ROI 1 ano</c:v>
                </c:pt>
              </c:strCache>
            </c:strRef>
          </c:tx>
          <c:spPr>
            <a:solidFill>
              <a:schemeClr val="accent6">
                <a:lumMod val="75000"/>
              </a:schemeClr>
            </a:solidFill>
            <a:ln>
              <a:solidFill>
                <a:srgbClr val="00B050"/>
              </a:solidFill>
            </a:ln>
          </c:spPr>
          <c:invertIfNegative val="0"/>
          <c:cat>
            <c:strRef>
              <c:f>Análise!$B$6:$B$10</c:f>
              <c:strCache>
                <c:ptCount val="5"/>
                <c:pt idx="0">
                  <c:v>P1</c:v>
                </c:pt>
                <c:pt idx="1">
                  <c:v>P2</c:v>
                </c:pt>
                <c:pt idx="2">
                  <c:v>P3</c:v>
                </c:pt>
                <c:pt idx="3">
                  <c:v>P4</c:v>
                </c:pt>
                <c:pt idx="4">
                  <c:v>P5</c:v>
                </c:pt>
              </c:strCache>
            </c:strRef>
          </c:cat>
          <c:val>
            <c:numRef>
              <c:f>Análise!$O$6:$O$10</c:f>
              <c:numCache>
                <c:formatCode>_("R$"* #,##0.00_);_("R$"* \(#,##0.00\);_("R$"* "-"??_);_(@_)</c:formatCode>
                <c:ptCount val="5"/>
                <c:pt idx="0">
                  <c:v>0</c:v>
                </c:pt>
                <c:pt idx="1">
                  <c:v>0</c:v>
                </c:pt>
                <c:pt idx="2">
                  <c:v>0</c:v>
                </c:pt>
                <c:pt idx="3">
                  <c:v>0</c:v>
                </c:pt>
                <c:pt idx="4">
                  <c:v>0</c:v>
                </c:pt>
              </c:numCache>
            </c:numRef>
          </c:val>
          <c:extLst>
            <c:ext xmlns:c16="http://schemas.microsoft.com/office/drawing/2014/chart" uri="{C3380CC4-5D6E-409C-BE32-E72D297353CC}">
              <c16:uniqueId val="{00000000-7ECA-4A9C-81E8-12BDEEE9BD8B}"/>
            </c:ext>
          </c:extLst>
        </c:ser>
        <c:ser>
          <c:idx val="1"/>
          <c:order val="1"/>
          <c:tx>
            <c:strRef>
              <c:f>Análise!$P$5</c:f>
              <c:strCache>
                <c:ptCount val="1"/>
                <c:pt idx="0">
                  <c:v>ROI 2 anos</c:v>
                </c:pt>
              </c:strCache>
            </c:strRef>
          </c:tx>
          <c:spPr>
            <a:solidFill>
              <a:srgbClr val="FFC000"/>
            </a:solidFill>
          </c:spPr>
          <c:invertIfNegative val="0"/>
          <c:cat>
            <c:strRef>
              <c:f>Análise!$B$6:$B$10</c:f>
              <c:strCache>
                <c:ptCount val="5"/>
                <c:pt idx="0">
                  <c:v>P1</c:v>
                </c:pt>
                <c:pt idx="1">
                  <c:v>P2</c:v>
                </c:pt>
                <c:pt idx="2">
                  <c:v>P3</c:v>
                </c:pt>
                <c:pt idx="3">
                  <c:v>P4</c:v>
                </c:pt>
                <c:pt idx="4">
                  <c:v>P5</c:v>
                </c:pt>
              </c:strCache>
            </c:strRef>
          </c:cat>
          <c:val>
            <c:numRef>
              <c:f>Análise!$P$6:$P$10</c:f>
              <c:numCache>
                <c:formatCode>_("R$"* #,##0.00_);_("R$"* \(#,##0.00\);_("R$"* "-"??_);_(@_)</c:formatCode>
                <c:ptCount val="5"/>
                <c:pt idx="0">
                  <c:v>0</c:v>
                </c:pt>
                <c:pt idx="1">
                  <c:v>0</c:v>
                </c:pt>
                <c:pt idx="2">
                  <c:v>0</c:v>
                </c:pt>
                <c:pt idx="3">
                  <c:v>0</c:v>
                </c:pt>
                <c:pt idx="4">
                  <c:v>0</c:v>
                </c:pt>
              </c:numCache>
            </c:numRef>
          </c:val>
          <c:extLst>
            <c:ext xmlns:c16="http://schemas.microsoft.com/office/drawing/2014/chart" uri="{C3380CC4-5D6E-409C-BE32-E72D297353CC}">
              <c16:uniqueId val="{00000001-7ECA-4A9C-81E8-12BDEEE9BD8B}"/>
            </c:ext>
          </c:extLst>
        </c:ser>
        <c:dLbls>
          <c:showLegendKey val="0"/>
          <c:showVal val="0"/>
          <c:showCatName val="0"/>
          <c:showSerName val="0"/>
          <c:showPercent val="0"/>
          <c:showBubbleSize val="0"/>
        </c:dLbls>
        <c:gapWidth val="150"/>
        <c:axId val="125573120"/>
        <c:axId val="79863104"/>
      </c:barChart>
      <c:catAx>
        <c:axId val="125573120"/>
        <c:scaling>
          <c:orientation val="minMax"/>
        </c:scaling>
        <c:delete val="0"/>
        <c:axPos val="b"/>
        <c:numFmt formatCode="General" sourceLinked="0"/>
        <c:majorTickMark val="out"/>
        <c:minorTickMark val="none"/>
        <c:tickLblPos val="nextTo"/>
        <c:crossAx val="79863104"/>
        <c:crosses val="autoZero"/>
        <c:auto val="1"/>
        <c:lblAlgn val="ctr"/>
        <c:lblOffset val="100"/>
        <c:noMultiLvlLbl val="0"/>
      </c:catAx>
      <c:valAx>
        <c:axId val="79863104"/>
        <c:scaling>
          <c:orientation val="minMax"/>
        </c:scaling>
        <c:delete val="0"/>
        <c:axPos val="l"/>
        <c:majorGridlines/>
        <c:numFmt formatCode="_(&quot;R$&quot;* #,##0.00_);_(&quot;R$&quot;* \(#,##0.00\);_(&quot;R$&quot;* &quot;-&quot;??_);_(@_)" sourceLinked="1"/>
        <c:majorTickMark val="out"/>
        <c:minorTickMark val="none"/>
        <c:tickLblPos val="nextTo"/>
        <c:crossAx val="125573120"/>
        <c:crosses val="autoZero"/>
        <c:crossBetween val="between"/>
      </c:valAx>
    </c:plotArea>
    <c:legend>
      <c:legendPos val="r"/>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87314</xdr:colOff>
      <xdr:row>8</xdr:row>
      <xdr:rowOff>111127</xdr:rowOff>
    </xdr:from>
    <xdr:to>
      <xdr:col>1</xdr:col>
      <xdr:colOff>720906</xdr:colOff>
      <xdr:row>8</xdr:row>
      <xdr:rowOff>523877</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814" y="1111252"/>
          <a:ext cx="633592" cy="412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19050</xdr:colOff>
      <xdr:row>11</xdr:row>
      <xdr:rowOff>0</xdr:rowOff>
    </xdr:from>
    <xdr:to>
      <xdr:col>16</xdr:col>
      <xdr:colOff>609600</xdr:colOff>
      <xdr:row>25</xdr:row>
      <xdr:rowOff>76200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liente%20-%20Diagnostico%20RPA%20-%20Avalia&#231;&#227;o%20de%20Tarefas%20Robotizave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s>
    <sheetDataSet>
      <sheetData sheetId="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iprocess.com.br/" TargetMode="External"/><Relationship Id="rId2" Type="http://schemas.openxmlformats.org/officeDocument/2006/relationships/hyperlink" Target="https://youtu.be/ZJkSExaPLHI" TargetMode="External"/><Relationship Id="rId1" Type="http://schemas.openxmlformats.org/officeDocument/2006/relationships/hyperlink" Target="mailto:contato@iprocess.com.br?subject=Planilha%20de%20Diagn&#243;stico%20de%20RP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
  <sheetViews>
    <sheetView zoomScale="110" zoomScaleNormal="110" workbookViewId="0">
      <pane xSplit="2" ySplit="2" topLeftCell="C3" activePane="bottomRight" state="frozen"/>
      <selection pane="bottomRight" activeCell="A4" sqref="A4"/>
      <selection pane="bottomLeft"/>
      <selection pane="topRight"/>
    </sheetView>
  </sheetViews>
  <sheetFormatPr defaultColWidth="9.125" defaultRowHeight="14.45"/>
  <cols>
    <col min="1" max="1" width="22.625" style="4" customWidth="1"/>
    <col min="2" max="2" width="31.875" style="4" customWidth="1"/>
    <col min="3" max="4" width="17.375" style="4" customWidth="1"/>
    <col min="5" max="5" width="17.375" style="5" customWidth="1"/>
    <col min="6" max="7" width="16.875" style="4" customWidth="1"/>
    <col min="8" max="8" width="16.875" style="5" customWidth="1"/>
    <col min="9" max="9" width="19.375" style="4" customWidth="1"/>
    <col min="10" max="10" width="14.375" style="4" customWidth="1"/>
    <col min="11" max="11" width="20" style="4" customWidth="1"/>
    <col min="12" max="12" width="13.875" style="4" customWidth="1"/>
    <col min="13" max="16384" width="9.125" style="4"/>
  </cols>
  <sheetData>
    <row r="1" spans="1:11" s="2" customFormat="1" ht="27" customHeight="1">
      <c r="A1" s="99" t="s">
        <v>0</v>
      </c>
      <c r="B1" s="99"/>
      <c r="C1" s="100" t="s">
        <v>1</v>
      </c>
      <c r="D1" s="100"/>
      <c r="E1" s="100"/>
      <c r="F1" s="101" t="s">
        <v>2</v>
      </c>
      <c r="G1" s="101"/>
      <c r="H1" s="101"/>
      <c r="I1" s="102" t="s">
        <v>3</v>
      </c>
      <c r="J1" s="102"/>
      <c r="K1" s="102"/>
    </row>
    <row r="2" spans="1:11" s="3" customFormat="1" ht="15" customHeight="1">
      <c r="A2" s="6" t="s">
        <v>4</v>
      </c>
      <c r="B2" s="6" t="s">
        <v>0</v>
      </c>
      <c r="C2" s="7" t="s">
        <v>5</v>
      </c>
      <c r="D2" s="7" t="s">
        <v>6</v>
      </c>
      <c r="E2" s="8" t="s">
        <v>7</v>
      </c>
      <c r="F2" s="9" t="s">
        <v>8</v>
      </c>
      <c r="G2" s="9" t="s">
        <v>6</v>
      </c>
      <c r="H2" s="10" t="s">
        <v>7</v>
      </c>
      <c r="I2" s="11" t="s">
        <v>9</v>
      </c>
      <c r="J2" s="11" t="s">
        <v>6</v>
      </c>
      <c r="K2" s="11" t="s">
        <v>10</v>
      </c>
    </row>
    <row r="3" spans="1:11" ht="18.95" customHeight="1">
      <c r="A3" s="37" t="s">
        <v>11</v>
      </c>
      <c r="B3" s="38" t="s">
        <v>12</v>
      </c>
      <c r="C3" s="39"/>
      <c r="D3" s="39"/>
      <c r="E3" s="39"/>
      <c r="F3" s="40"/>
      <c r="G3" s="40"/>
      <c r="H3" s="40"/>
      <c r="I3" s="41"/>
      <c r="J3" s="41"/>
      <c r="K3" s="41"/>
    </row>
    <row r="4" spans="1:11" ht="18.95" customHeight="1">
      <c r="A4" s="37" t="s">
        <v>13</v>
      </c>
      <c r="B4" s="38" t="s">
        <v>14</v>
      </c>
      <c r="C4" s="39"/>
      <c r="D4" s="39"/>
      <c r="E4" s="39"/>
      <c r="F4" s="40"/>
      <c r="G4" s="40"/>
      <c r="H4" s="40"/>
      <c r="I4" s="41"/>
      <c r="J4" s="41"/>
      <c r="K4" s="41"/>
    </row>
    <row r="5" spans="1:11" ht="18.95" customHeight="1">
      <c r="A5" s="42" t="s">
        <v>15</v>
      </c>
      <c r="B5" s="43" t="s">
        <v>16</v>
      </c>
      <c r="C5" s="39"/>
      <c r="D5" s="39"/>
      <c r="E5" s="39"/>
      <c r="F5" s="40"/>
      <c r="G5" s="40"/>
      <c r="H5" s="40"/>
      <c r="I5" s="41"/>
      <c r="J5" s="41"/>
      <c r="K5" s="41"/>
    </row>
  </sheetData>
  <mergeCells count="4">
    <mergeCell ref="A1:B1"/>
    <mergeCell ref="C1:E1"/>
    <mergeCell ref="F1:H1"/>
    <mergeCell ref="I1:K1"/>
  </mergeCells>
  <pageMargins left="0.511811024" right="0.511811024" top="0.78740157499999996" bottom="0.78740157499999996" header="0.31496062000000002" footer="0.31496062000000002"/>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E18" sqref="E18"/>
    </sheetView>
  </sheetViews>
  <sheetFormatPr defaultColWidth="8.875" defaultRowHeight="14.45"/>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2"/>
  <sheetViews>
    <sheetView showGridLines="0" showRowColHeaders="0" tabSelected="1" zoomScale="120" zoomScaleNormal="120" workbookViewId="0">
      <selection activeCell="B7" sqref="B7"/>
    </sheetView>
  </sheetViews>
  <sheetFormatPr defaultRowHeight="14.45"/>
  <cols>
    <col min="1" max="1" width="1" customWidth="1"/>
    <col min="2" max="2" width="91.375" customWidth="1"/>
  </cols>
  <sheetData>
    <row r="1" spans="2:2" s="31" customFormat="1" ht="18.75" customHeight="1">
      <c r="B1" s="30" t="s">
        <v>17</v>
      </c>
    </row>
    <row r="2" spans="2:2" s="17" customFormat="1" ht="9.75" customHeight="1">
      <c r="B2" s="23"/>
    </row>
    <row r="3" spans="2:2" s="17" customFormat="1" ht="45" customHeight="1">
      <c r="B3" s="24" t="s">
        <v>18</v>
      </c>
    </row>
    <row r="4" spans="2:2" s="17" customFormat="1" ht="57" customHeight="1">
      <c r="B4" s="24" t="s">
        <v>19</v>
      </c>
    </row>
    <row r="5" spans="2:2" s="17" customFormat="1" ht="45.75" customHeight="1">
      <c r="B5" s="24" t="s">
        <v>20</v>
      </c>
    </row>
    <row r="6" spans="2:2" s="17" customFormat="1" ht="30.75" customHeight="1">
      <c r="B6" s="25" t="s">
        <v>21</v>
      </c>
    </row>
    <row r="7" spans="2:2" s="17" customFormat="1" ht="32.25" customHeight="1">
      <c r="B7" s="36" t="s">
        <v>22</v>
      </c>
    </row>
    <row r="8" spans="2:2" s="17" customFormat="1" ht="15.75" customHeight="1">
      <c r="B8" s="26" t="s">
        <v>23</v>
      </c>
    </row>
    <row r="9" spans="2:2" s="17" customFormat="1" ht="44.25" customHeight="1">
      <c r="B9" s="35" t="s">
        <v>24</v>
      </c>
    </row>
    <row r="10" spans="2:2" s="17" customFormat="1" ht="26.25" customHeight="1">
      <c r="B10" s="44" t="s">
        <v>25</v>
      </c>
    </row>
    <row r="11" spans="2:2" s="17" customFormat="1" ht="19.5" customHeight="1">
      <c r="B11" s="45" t="s">
        <v>26</v>
      </c>
    </row>
    <row r="12" spans="2:2" s="17" customFormat="1" ht="47.25" customHeight="1">
      <c r="B12" s="27"/>
    </row>
  </sheetData>
  <sheetProtection algorithmName="SHA-512" hashValue="8TA0i77xHN3C3Jrx7wzc6XKamnF1Ro/gFqa+VBDF3XTSdNi/T69VUbUGTQ12wRHojjA/JfUKx/YEdsdTpShUtg==" saltValue="E4wPURM0K6/bOrBPxgPaJg==" spinCount="100000" sheet="1" objects="1" scenarios="1" selectLockedCells="1"/>
  <hyperlinks>
    <hyperlink ref="B11" r:id="rId1" xr:uid="{00000000-0004-0000-0100-000000000000}"/>
    <hyperlink ref="B7" r:id="rId2" display=" https://youtu.be/ZJkSExaPLHI" xr:uid="{00000000-0004-0000-0100-000001000000}"/>
    <hyperlink ref="B9" r:id="rId3" display="http://www.iprocess.com.br/" xr:uid="{00000000-0004-0000-0100-000002000000}"/>
  </hyperlinks>
  <pageMargins left="0.511811024" right="0.511811024" top="0.78740157499999996" bottom="0.78740157499999996" header="0.31496062000000002" footer="0.31496062000000002"/>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0"/>
  <sheetViews>
    <sheetView showGridLines="0" showRowColHeaders="0" zoomScaleNormal="100" workbookViewId="0">
      <selection sqref="A1:M1"/>
    </sheetView>
  </sheetViews>
  <sheetFormatPr defaultColWidth="9.125" defaultRowHeight="14.45"/>
  <cols>
    <col min="1" max="2" width="9.125" style="13"/>
    <col min="3" max="3" width="37.625" style="4" customWidth="1"/>
    <col min="4" max="7" width="15.125" style="4" customWidth="1"/>
    <col min="8" max="8" width="15.5" style="4" customWidth="1"/>
    <col min="9" max="9" width="22.375" style="4" customWidth="1"/>
    <col min="10" max="11" width="13.5" style="4" customWidth="1"/>
    <col min="12" max="13" width="15.5" style="4" customWidth="1"/>
    <col min="14" max="16" width="18.375" style="4" customWidth="1"/>
    <col min="17" max="17" width="9.5" style="4" customWidth="1"/>
    <col min="18" max="18" width="15.5" style="4" customWidth="1"/>
    <col min="19" max="16384" width="9.125" style="4"/>
  </cols>
  <sheetData>
    <row r="1" spans="1:17" ht="27" customHeight="1">
      <c r="A1" s="104" t="s">
        <v>17</v>
      </c>
      <c r="B1" s="104"/>
      <c r="C1" s="104"/>
      <c r="D1" s="104"/>
      <c r="E1" s="104"/>
      <c r="F1" s="104"/>
      <c r="G1" s="104"/>
      <c r="H1" s="104"/>
      <c r="I1" s="104"/>
      <c r="J1" s="104"/>
      <c r="K1" s="104"/>
      <c r="L1" s="104"/>
      <c r="M1" s="104"/>
    </row>
    <row r="2" spans="1:17" ht="26.25" customHeight="1">
      <c r="A2" s="105" t="s">
        <v>27</v>
      </c>
      <c r="B2" s="105"/>
      <c r="C2" s="105"/>
      <c r="D2" s="105"/>
      <c r="E2" s="105"/>
      <c r="F2" s="105"/>
      <c r="G2" s="105"/>
      <c r="H2" s="105"/>
      <c r="I2" s="105"/>
      <c r="J2" s="105"/>
      <c r="K2" s="105"/>
      <c r="L2" s="105"/>
      <c r="M2" s="105"/>
    </row>
    <row r="3" spans="1:17" ht="6.75" customHeight="1"/>
    <row r="4" spans="1:17" s="2" customFormat="1" ht="27" customHeight="1">
      <c r="A4" s="106" t="s">
        <v>0</v>
      </c>
      <c r="B4" s="106"/>
      <c r="C4" s="106"/>
      <c r="D4" s="100" t="s">
        <v>28</v>
      </c>
      <c r="E4" s="100"/>
      <c r="F4" s="100"/>
      <c r="G4" s="100"/>
      <c r="H4" s="107"/>
      <c r="I4" s="101" t="s">
        <v>29</v>
      </c>
      <c r="J4" s="101"/>
      <c r="K4" s="101"/>
      <c r="L4" s="101"/>
      <c r="M4" s="101"/>
      <c r="N4" s="14" t="s">
        <v>30</v>
      </c>
      <c r="O4" s="103" t="s">
        <v>31</v>
      </c>
      <c r="P4" s="103"/>
      <c r="Q4" s="103"/>
    </row>
    <row r="5" spans="1:17" s="3" customFormat="1" ht="29.1" customHeight="1">
      <c r="A5" s="6" t="s">
        <v>32</v>
      </c>
      <c r="B5" s="6" t="s">
        <v>33</v>
      </c>
      <c r="C5" s="6" t="s">
        <v>0</v>
      </c>
      <c r="D5" s="7" t="s">
        <v>34</v>
      </c>
      <c r="E5" s="7" t="s">
        <v>5</v>
      </c>
      <c r="F5" s="7" t="s">
        <v>6</v>
      </c>
      <c r="G5" s="7" t="s">
        <v>35</v>
      </c>
      <c r="H5" s="7" t="s">
        <v>36</v>
      </c>
      <c r="I5" s="9" t="s">
        <v>37</v>
      </c>
      <c r="J5" s="9" t="s">
        <v>38</v>
      </c>
      <c r="K5" s="9" t="s">
        <v>39</v>
      </c>
      <c r="L5" s="9" t="s">
        <v>40</v>
      </c>
      <c r="M5" s="9" t="s">
        <v>41</v>
      </c>
      <c r="N5" s="15" t="s">
        <v>42</v>
      </c>
      <c r="O5" s="16" t="s">
        <v>43</v>
      </c>
      <c r="P5" s="16" t="s">
        <v>44</v>
      </c>
      <c r="Q5" s="16" t="s">
        <v>45</v>
      </c>
    </row>
    <row r="6" spans="1:17" s="12" customFormat="1" ht="29.25" customHeight="1">
      <c r="A6" s="46">
        <f>'Levantamento - P1'!C3</f>
        <v>0</v>
      </c>
      <c r="B6" s="46" t="str">
        <f>'Levantamento - P1'!F3</f>
        <v>P1</v>
      </c>
      <c r="C6" s="47" t="str">
        <f>'Levantamento - P1'!A2</f>
        <v>Area / Nome do Processo</v>
      </c>
      <c r="D6" s="48">
        <f>'Levantamento - P1'!F9</f>
        <v>0</v>
      </c>
      <c r="E6" s="49">
        <f>'Levantamento - P1'!F12</f>
        <v>0</v>
      </c>
      <c r="F6" s="48">
        <f>'Levantamento - P1'!C11</f>
        <v>0</v>
      </c>
      <c r="G6" s="48">
        <f>'Levantamento - P1'!C12</f>
        <v>0</v>
      </c>
      <c r="H6" s="50">
        <f>'Levantamento - P1'!C13</f>
        <v>0</v>
      </c>
      <c r="I6" s="48">
        <f>'Levantamento - P1'!C28</f>
        <v>0</v>
      </c>
      <c r="J6" s="51">
        <f>'Levantamento - P1'!D24</f>
        <v>0</v>
      </c>
      <c r="K6" s="52">
        <f>'Levantamento - P1'!C27</f>
        <v>0</v>
      </c>
      <c r="L6" s="53">
        <f>'Levantamento - P1'!F28</f>
        <v>0</v>
      </c>
      <c r="M6" s="54">
        <f>'Levantamento - P1'!F27</f>
        <v>0</v>
      </c>
      <c r="N6" s="55">
        <f>'Levantamento - P1'!F31</f>
        <v>0</v>
      </c>
      <c r="O6" s="56">
        <f>'Levantamento - P1'!C37</f>
        <v>0</v>
      </c>
      <c r="P6" s="56">
        <f>'Levantamento - P1'!C38</f>
        <v>0</v>
      </c>
      <c r="Q6" s="57">
        <f>'Levantamento - P1'!C39</f>
        <v>0</v>
      </c>
    </row>
    <row r="7" spans="1:17" s="12" customFormat="1" ht="29.25" customHeight="1">
      <c r="A7" s="46">
        <f>'Levantamento - P2'!C3</f>
        <v>0</v>
      </c>
      <c r="B7" s="46" t="str">
        <f>'Levantamento - P2'!F3</f>
        <v>P2</v>
      </c>
      <c r="C7" s="47" t="str">
        <f>'Levantamento - P2'!A2</f>
        <v>Area / Nome do Processo</v>
      </c>
      <c r="D7" s="48">
        <f>'Levantamento - P2'!F9</f>
        <v>0</v>
      </c>
      <c r="E7" s="49">
        <f>'Levantamento - P2'!F12</f>
        <v>0</v>
      </c>
      <c r="F7" s="48">
        <f>'Levantamento - P2'!C11</f>
        <v>0</v>
      </c>
      <c r="G7" s="48">
        <f>'Levantamento - P2'!C12</f>
        <v>0</v>
      </c>
      <c r="H7" s="50">
        <f>'Levantamento - P2'!C13</f>
        <v>0</v>
      </c>
      <c r="I7" s="48">
        <f>'Levantamento - P2'!C28</f>
        <v>0</v>
      </c>
      <c r="J7" s="51">
        <f>'Levantamento - P2'!D24</f>
        <v>0</v>
      </c>
      <c r="K7" s="52">
        <f>'Levantamento - P2'!C27</f>
        <v>0</v>
      </c>
      <c r="L7" s="53">
        <f>'Levantamento - P2'!F28</f>
        <v>0</v>
      </c>
      <c r="M7" s="54">
        <f>'Levantamento - P2'!F27</f>
        <v>0</v>
      </c>
      <c r="N7" s="55">
        <f>'Levantamento - P2'!F31</f>
        <v>0</v>
      </c>
      <c r="O7" s="56">
        <f>'Levantamento - P2'!C37</f>
        <v>0</v>
      </c>
      <c r="P7" s="56">
        <f>'Levantamento - P2'!C38</f>
        <v>0</v>
      </c>
      <c r="Q7" s="57">
        <f>'Levantamento - P2'!C39</f>
        <v>0</v>
      </c>
    </row>
    <row r="8" spans="1:17" s="12" customFormat="1" ht="29.25" customHeight="1">
      <c r="A8" s="46">
        <f>'Levantamento - P3'!C3</f>
        <v>0</v>
      </c>
      <c r="B8" s="46" t="str">
        <f>'Levantamento - P3'!F3</f>
        <v>P3</v>
      </c>
      <c r="C8" s="47" t="str">
        <f>'Levantamento - P3'!A2</f>
        <v>Area / Nome do Processo</v>
      </c>
      <c r="D8" s="48">
        <f>'Levantamento - P3'!F9</f>
        <v>0</v>
      </c>
      <c r="E8" s="49">
        <f>'Levantamento - P3'!F12</f>
        <v>0</v>
      </c>
      <c r="F8" s="48">
        <f>'Levantamento - P3'!C11</f>
        <v>0</v>
      </c>
      <c r="G8" s="48">
        <f>'Levantamento - P3'!C12</f>
        <v>0</v>
      </c>
      <c r="H8" s="50">
        <f>'Levantamento - P3'!C13</f>
        <v>0</v>
      </c>
      <c r="I8" s="48">
        <f>'Levantamento - P3'!C28</f>
        <v>0</v>
      </c>
      <c r="J8" s="51">
        <f>'Levantamento - P3'!D24</f>
        <v>0</v>
      </c>
      <c r="K8" s="52">
        <f>'Levantamento - P3'!C27</f>
        <v>0</v>
      </c>
      <c r="L8" s="53">
        <f>'Levantamento - P3'!F28</f>
        <v>0</v>
      </c>
      <c r="M8" s="54">
        <f>'Levantamento - P3'!F27</f>
        <v>0</v>
      </c>
      <c r="N8" s="55">
        <f>'Levantamento - P3'!F31</f>
        <v>0</v>
      </c>
      <c r="O8" s="56">
        <f>'Levantamento - P3'!C37</f>
        <v>0</v>
      </c>
      <c r="P8" s="56">
        <f>'Levantamento - P3'!C38</f>
        <v>0</v>
      </c>
      <c r="Q8" s="57">
        <f>'Levantamento - P3'!C39</f>
        <v>0</v>
      </c>
    </row>
    <row r="9" spans="1:17" s="12" customFormat="1" ht="29.25" customHeight="1">
      <c r="A9" s="46">
        <f>'Levantamento - P4'!C3</f>
        <v>0</v>
      </c>
      <c r="B9" s="46" t="str">
        <f>'Levantamento - P4'!F3</f>
        <v>P4</v>
      </c>
      <c r="C9" s="47" t="str">
        <f>'Levantamento - P4'!A2</f>
        <v>Area / Nome do Processo</v>
      </c>
      <c r="D9" s="48">
        <f>'Levantamento - P4'!F9</f>
        <v>0</v>
      </c>
      <c r="E9" s="49">
        <f>'Levantamento - P4'!F12</f>
        <v>0</v>
      </c>
      <c r="F9" s="48">
        <f>'Levantamento - P4'!C11</f>
        <v>0</v>
      </c>
      <c r="G9" s="48">
        <f>'Levantamento - P4'!C12</f>
        <v>0</v>
      </c>
      <c r="H9" s="50">
        <f>'Levantamento - P4'!C13</f>
        <v>0</v>
      </c>
      <c r="I9" s="48">
        <f>'Levantamento - P4'!C28</f>
        <v>0</v>
      </c>
      <c r="J9" s="51">
        <f>'Levantamento - P4'!D24</f>
        <v>0</v>
      </c>
      <c r="K9" s="52">
        <f>'Levantamento - P4'!C27</f>
        <v>0</v>
      </c>
      <c r="L9" s="53">
        <f>'Levantamento - P4'!F28</f>
        <v>0</v>
      </c>
      <c r="M9" s="54">
        <f>'Levantamento - P4'!F27</f>
        <v>0</v>
      </c>
      <c r="N9" s="55">
        <f>'Levantamento - P4'!F31</f>
        <v>0</v>
      </c>
      <c r="O9" s="56">
        <f>'Levantamento - P4'!C37</f>
        <v>0</v>
      </c>
      <c r="P9" s="56">
        <f>'Levantamento - P4'!C38</f>
        <v>0</v>
      </c>
      <c r="Q9" s="57">
        <f>'Levantamento - P4'!C39</f>
        <v>0</v>
      </c>
    </row>
    <row r="10" spans="1:17" s="12" customFormat="1" ht="29.25" customHeight="1">
      <c r="A10" s="46">
        <f>'Levantamento - P5'!C3</f>
        <v>0</v>
      </c>
      <c r="B10" s="46" t="str">
        <f>'Levantamento - P5'!F3</f>
        <v>P5</v>
      </c>
      <c r="C10" s="47" t="str">
        <f>'Levantamento - P5'!A2</f>
        <v>Area / Nome do Processo</v>
      </c>
      <c r="D10" s="48">
        <f>'Levantamento - P5'!F9</f>
        <v>0</v>
      </c>
      <c r="E10" s="49">
        <f>'Levantamento - P5'!F12</f>
        <v>0</v>
      </c>
      <c r="F10" s="48">
        <f>'Levantamento - P5'!C11</f>
        <v>0</v>
      </c>
      <c r="G10" s="48">
        <f>'Levantamento - P5'!C12</f>
        <v>0</v>
      </c>
      <c r="H10" s="50">
        <f>'Levantamento - P5'!C13</f>
        <v>0</v>
      </c>
      <c r="I10" s="48">
        <f>'Levantamento - P5'!C28</f>
        <v>0</v>
      </c>
      <c r="J10" s="51">
        <f>'Levantamento - P5'!D24</f>
        <v>0</v>
      </c>
      <c r="K10" s="52">
        <f>'Levantamento - P5'!C27</f>
        <v>0</v>
      </c>
      <c r="L10" s="53">
        <f>'Levantamento - P5'!F28</f>
        <v>0</v>
      </c>
      <c r="M10" s="54">
        <f>'Levantamento - P5'!F27</f>
        <v>0</v>
      </c>
      <c r="N10" s="55">
        <f>'Levantamento - P5'!F31</f>
        <v>0</v>
      </c>
      <c r="O10" s="56">
        <f>'Levantamento - P5'!C37</f>
        <v>0</v>
      </c>
      <c r="P10" s="56">
        <f>'Levantamento - P5'!C38</f>
        <v>0</v>
      </c>
      <c r="Q10" s="57">
        <f>'Levantamento - P5'!C39</f>
        <v>0</v>
      </c>
    </row>
  </sheetData>
  <sheetProtection password="B370" sheet="1" objects="1" scenarios="1"/>
  <mergeCells count="6">
    <mergeCell ref="O4:Q4"/>
    <mergeCell ref="A1:M1"/>
    <mergeCell ref="A2:M2"/>
    <mergeCell ref="A4:C4"/>
    <mergeCell ref="D4:H4"/>
    <mergeCell ref="I4:M4"/>
  </mergeCells>
  <pageMargins left="0.75" right="0.75" top="1" bottom="1" header="0.5" footer="0.5"/>
  <pageSetup paperSize="9" scale="85"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3" operator="equal" id="{9C5E202D-E3B3-4D26-B6B4-4950F26DB6E0}">
            <xm:f>'https://bpm360.sharepoint.com/sites/MP-GN/Shared Documents/General/Marketing/Materiais ricos/Planilha de oportunidades/[Cliente - Diagnostico RPA - Avaliação de Tarefas Robotizaveis.xlsx]Plan1'!#REF!</xm:f>
            <x14:dxf>
              <fill>
                <patternFill patternType="solid">
                  <bgColor rgb="FFFFFF00"/>
                </patternFill>
              </fill>
            </x14:dxf>
          </x14:cfRule>
          <xm:sqref>I6</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4"/>
  <sheetViews>
    <sheetView showGridLines="0" showRowColHeaders="0" zoomScaleNormal="100" workbookViewId="0">
      <selection activeCell="A2" sqref="A2:G2"/>
    </sheetView>
  </sheetViews>
  <sheetFormatPr defaultColWidth="9.125" defaultRowHeight="14.45"/>
  <cols>
    <col min="1" max="1" width="8" customWidth="1"/>
    <col min="2" max="2" width="28.375" customWidth="1"/>
    <col min="3" max="3" width="31.5" customWidth="1"/>
    <col min="4" max="7" width="11.5" customWidth="1"/>
    <col min="8" max="8" width="9.125" hidden="1" customWidth="1"/>
  </cols>
  <sheetData>
    <row r="1" spans="1:8" ht="21.95" customHeight="1">
      <c r="A1" s="108" t="s">
        <v>0</v>
      </c>
      <c r="B1" s="109"/>
      <c r="C1" s="109"/>
      <c r="D1" s="109"/>
      <c r="E1" s="109"/>
      <c r="F1" s="109"/>
      <c r="G1" s="109"/>
    </row>
    <row r="2" spans="1:8" ht="20.100000000000001" customHeight="1">
      <c r="A2" s="110" t="s">
        <v>46</v>
      </c>
      <c r="B2" s="111"/>
      <c r="C2" s="111"/>
      <c r="D2" s="111"/>
      <c r="E2" s="111"/>
      <c r="F2" s="111"/>
      <c r="G2" s="111"/>
    </row>
    <row r="3" spans="1:8" ht="18" customHeight="1">
      <c r="A3" s="117"/>
      <c r="B3" s="58" t="s">
        <v>47</v>
      </c>
      <c r="C3" s="59"/>
      <c r="D3" s="112" t="s">
        <v>48</v>
      </c>
      <c r="E3" s="112"/>
      <c r="F3" s="113" t="s">
        <v>49</v>
      </c>
      <c r="G3" s="114"/>
    </row>
    <row r="4" spans="1:8" ht="18" customHeight="1">
      <c r="A4" s="118"/>
      <c r="B4" s="58" t="s">
        <v>50</v>
      </c>
      <c r="C4" s="115"/>
      <c r="D4" s="116"/>
      <c r="E4" s="116"/>
      <c r="F4" s="116"/>
      <c r="G4" s="116"/>
    </row>
    <row r="5" spans="1:8" ht="18" customHeight="1">
      <c r="A5" s="118"/>
      <c r="B5" s="58" t="s">
        <v>51</v>
      </c>
      <c r="C5" s="116"/>
      <c r="D5" s="116"/>
      <c r="E5" s="116"/>
      <c r="F5" s="116"/>
      <c r="G5" s="116"/>
    </row>
    <row r="6" spans="1:8" ht="18" customHeight="1">
      <c r="A6" s="119"/>
      <c r="B6" s="58" t="s">
        <v>52</v>
      </c>
      <c r="C6" s="116"/>
      <c r="D6" s="116"/>
      <c r="E6" s="116"/>
      <c r="F6" s="116"/>
      <c r="G6" s="116"/>
    </row>
    <row r="7" spans="1:8" ht="18" customHeight="1">
      <c r="A7" s="129" t="s">
        <v>28</v>
      </c>
      <c r="B7" s="61" t="s">
        <v>53</v>
      </c>
      <c r="C7" s="116"/>
      <c r="D7" s="116"/>
      <c r="E7" s="116"/>
      <c r="F7" s="116"/>
      <c r="G7" s="116"/>
    </row>
    <row r="8" spans="1:8" ht="212.25" customHeight="1">
      <c r="A8" s="129"/>
      <c r="B8" s="61" t="s">
        <v>54</v>
      </c>
      <c r="C8" s="124"/>
      <c r="D8" s="124"/>
      <c r="E8" s="124"/>
      <c r="F8" s="124"/>
      <c r="G8" s="124"/>
    </row>
    <row r="9" spans="1:8" ht="18" customHeight="1">
      <c r="A9" s="129"/>
      <c r="B9" s="61" t="s">
        <v>55</v>
      </c>
      <c r="C9" s="60"/>
      <c r="D9" s="125" t="s">
        <v>56</v>
      </c>
      <c r="E9" s="126"/>
      <c r="F9" s="127"/>
      <c r="G9" s="128"/>
    </row>
    <row r="10" spans="1:8" ht="18" customHeight="1">
      <c r="A10" s="129"/>
      <c r="B10" s="61" t="s">
        <v>57</v>
      </c>
      <c r="C10" s="60"/>
      <c r="D10" s="125" t="s">
        <v>58</v>
      </c>
      <c r="E10" s="126"/>
      <c r="F10" s="127"/>
      <c r="G10" s="128"/>
    </row>
    <row r="11" spans="1:8" ht="18" customHeight="1">
      <c r="A11" s="129"/>
      <c r="B11" s="61" t="s">
        <v>59</v>
      </c>
      <c r="C11" s="62"/>
      <c r="D11" s="122" t="s">
        <v>60</v>
      </c>
      <c r="E11" s="122"/>
      <c r="F11" s="120">
        <v>0</v>
      </c>
      <c r="G11" s="121"/>
    </row>
    <row r="12" spans="1:8" ht="18" customHeight="1">
      <c r="A12" s="129"/>
      <c r="B12" s="63" t="s">
        <v>61</v>
      </c>
      <c r="C12" s="59"/>
      <c r="D12" s="122" t="s">
        <v>62</v>
      </c>
      <c r="E12" s="122"/>
      <c r="F12" s="120">
        <v>0</v>
      </c>
      <c r="G12" s="121"/>
    </row>
    <row r="13" spans="1:8" ht="18" customHeight="1">
      <c r="A13" s="129"/>
      <c r="B13" s="61" t="s">
        <v>63</v>
      </c>
      <c r="C13" s="123"/>
      <c r="D13" s="116"/>
      <c r="E13" s="116"/>
      <c r="F13" s="116"/>
      <c r="G13" s="116"/>
    </row>
    <row r="14" spans="1:8" ht="19.5" customHeight="1">
      <c r="A14" s="129"/>
      <c r="B14" s="61" t="s">
        <v>64</v>
      </c>
      <c r="C14" s="116"/>
      <c r="D14" s="116"/>
      <c r="E14" s="116"/>
      <c r="F14" s="116"/>
      <c r="G14" s="116"/>
    </row>
    <row r="15" spans="1:8" ht="24" customHeight="1">
      <c r="A15" s="154" t="s">
        <v>29</v>
      </c>
      <c r="B15" s="144" t="s">
        <v>65</v>
      </c>
      <c r="C15" s="64" t="s">
        <v>66</v>
      </c>
      <c r="D15" s="65" t="s">
        <v>67</v>
      </c>
      <c r="E15" s="65" t="s">
        <v>68</v>
      </c>
      <c r="F15" s="65" t="s">
        <v>69</v>
      </c>
      <c r="G15" s="65" t="s">
        <v>70</v>
      </c>
      <c r="H15" s="66" t="s">
        <v>71</v>
      </c>
    </row>
    <row r="16" spans="1:8" ht="18" customHeight="1">
      <c r="A16" s="155"/>
      <c r="B16" s="145"/>
      <c r="C16" s="67" t="str">
        <f>Parâmetros!B7</f>
        <v>Aumentar capacidade</v>
      </c>
      <c r="D16" s="68"/>
      <c r="E16" s="69"/>
      <c r="F16" s="68"/>
      <c r="G16" s="68"/>
      <c r="H16" s="70">
        <f>IF(D16="x",Parâmetros!C7,IF(E16="x",Parâmetros!C7*0.5,(IF(F16="x",Parâmetros!C7*0.25,0))))</f>
        <v>0</v>
      </c>
    </row>
    <row r="17" spans="1:8" ht="18" customHeight="1">
      <c r="A17" s="155"/>
      <c r="B17" s="145"/>
      <c r="C17" s="67" t="str">
        <f>Parâmetros!B8</f>
        <v>Iniciativa de transformação digital</v>
      </c>
      <c r="D17" s="69"/>
      <c r="E17" s="68"/>
      <c r="F17" s="68"/>
      <c r="G17" s="68"/>
      <c r="H17" s="70">
        <f>IF(D17="x",Parâmetros!C8,IF(E17="x",Parâmetros!C8*0.5,(IF(F17="x",Parâmetros!C8*0.25,0))))</f>
        <v>0</v>
      </c>
    </row>
    <row r="18" spans="1:8" ht="18" customHeight="1">
      <c r="A18" s="155"/>
      <c r="B18" s="145"/>
      <c r="C18" s="67" t="str">
        <f>Parâmetros!B9</f>
        <v>Liberar de pessoas p/ negócio</v>
      </c>
      <c r="D18" s="69"/>
      <c r="E18" s="68"/>
      <c r="F18" s="68"/>
      <c r="G18" s="68"/>
      <c r="H18" s="70">
        <f>IF(D18="x",Parâmetros!C9,IF(E18="x",Parâmetros!C9*0.5,(IF(F18="x",Parâmetros!C9*0.25,0))))</f>
        <v>0</v>
      </c>
    </row>
    <row r="19" spans="1:8" ht="18" customHeight="1">
      <c r="A19" s="155"/>
      <c r="B19" s="145"/>
      <c r="C19" s="67" t="str">
        <f>Parâmetros!B10</f>
        <v>Melhorar Experiência do Cliente</v>
      </c>
      <c r="D19" s="68"/>
      <c r="E19" s="68"/>
      <c r="F19" s="68"/>
      <c r="G19" s="69"/>
      <c r="H19" s="70">
        <f>IF(D19="x",Parâmetros!C10,IF(E19="x",Parâmetros!C10*0.5,(IF(F19="x",Parâmetros!C10*0.25,0))))</f>
        <v>0</v>
      </c>
    </row>
    <row r="20" spans="1:8" ht="18" customHeight="1">
      <c r="A20" s="155"/>
      <c r="B20" s="145"/>
      <c r="C20" s="67" t="str">
        <f>Parâmetros!B11</f>
        <v>Reduzir custo</v>
      </c>
      <c r="D20" s="68"/>
      <c r="E20" s="68"/>
      <c r="F20" s="69"/>
      <c r="G20" s="68"/>
      <c r="H20" s="70">
        <f>IF(D20="x",Parâmetros!C11,IF(E20="x",Parâmetros!C11*0.5,(IF(F20="x",Parâmetros!C11*0.25,0))))</f>
        <v>0</v>
      </c>
    </row>
    <row r="21" spans="1:8" ht="18" customHeight="1">
      <c r="A21" s="155"/>
      <c r="B21" s="145"/>
      <c r="C21" s="67" t="str">
        <f>Parâmetros!B12</f>
        <v>Reduzir erros opercionais</v>
      </c>
      <c r="D21" s="69"/>
      <c r="E21" s="68"/>
      <c r="F21" s="68"/>
      <c r="G21" s="68"/>
      <c r="H21" s="70">
        <f>IF(D21="x",Parâmetros!C12,IF(E21="x",Parâmetros!C12*0.5,(IF(F21="x",Parâmetros!C12*0.25,0))))</f>
        <v>0</v>
      </c>
    </row>
    <row r="22" spans="1:8" ht="18" customHeight="1">
      <c r="A22" s="155"/>
      <c r="B22" s="145"/>
      <c r="C22" s="67" t="str">
        <f>Parâmetros!B13</f>
        <v>Reduzir FTE</v>
      </c>
      <c r="D22" s="68"/>
      <c r="E22" s="69"/>
      <c r="F22" s="68"/>
      <c r="G22" s="68"/>
      <c r="H22" s="70">
        <f>IF(D22="x",Parâmetros!C13,IF(E22="x",Parâmetros!C13*0.5,(IF(F22="x",Parâmetros!C13*0.25,0))))</f>
        <v>0</v>
      </c>
    </row>
    <row r="23" spans="1:8" ht="18" customHeight="1">
      <c r="A23" s="155"/>
      <c r="B23" s="145"/>
      <c r="C23" s="67" t="str">
        <f>Parâmetros!B14</f>
        <v>Reduzir tempo de resposta</v>
      </c>
      <c r="D23" s="69"/>
      <c r="E23" s="68"/>
      <c r="F23" s="68"/>
      <c r="G23" s="68"/>
      <c r="H23" s="70">
        <f>IF(D23="x",Parâmetros!C14,IF(E23="x",Parâmetros!C14*0.5,(IF(F23="x",Parâmetros!C14*0.25,0))))</f>
        <v>0</v>
      </c>
    </row>
    <row r="24" spans="1:8" ht="18" customHeight="1">
      <c r="A24" s="155"/>
      <c r="B24" s="146"/>
      <c r="C24" s="71" t="s">
        <v>72</v>
      </c>
      <c r="D24" s="72">
        <f>SUM(H16:H23)/Parâmetros!C15</f>
        <v>0</v>
      </c>
      <c r="E24" s="147"/>
      <c r="F24" s="148"/>
      <c r="G24" s="149"/>
    </row>
    <row r="25" spans="1:8" ht="138.75" customHeight="1">
      <c r="A25" s="155"/>
      <c r="B25" s="73" t="s">
        <v>73</v>
      </c>
      <c r="C25" s="150"/>
      <c r="D25" s="150"/>
      <c r="E25" s="150"/>
      <c r="F25" s="150"/>
      <c r="G25" s="150"/>
    </row>
    <row r="26" spans="1:8" ht="72.75" customHeight="1">
      <c r="A26" s="155"/>
      <c r="B26" s="73" t="s">
        <v>74</v>
      </c>
      <c r="C26" s="150"/>
      <c r="D26" s="150"/>
      <c r="E26" s="150"/>
      <c r="F26" s="150"/>
      <c r="G26" s="150"/>
    </row>
    <row r="27" spans="1:8" ht="18" customHeight="1">
      <c r="A27" s="155"/>
      <c r="B27" s="73" t="s">
        <v>75</v>
      </c>
      <c r="C27" s="74">
        <f>C12/Parâmetros!C18</f>
        <v>0</v>
      </c>
      <c r="D27" s="135" t="s">
        <v>76</v>
      </c>
      <c r="E27" s="136"/>
      <c r="F27" s="137"/>
      <c r="G27" s="128"/>
    </row>
    <row r="28" spans="1:8" ht="18" customHeight="1">
      <c r="A28" s="155"/>
      <c r="B28" s="73" t="s">
        <v>77</v>
      </c>
      <c r="C28" s="75"/>
      <c r="D28" s="135" t="s">
        <v>78</v>
      </c>
      <c r="E28" s="136"/>
      <c r="F28" s="137"/>
      <c r="G28" s="128"/>
    </row>
    <row r="29" spans="1:8" ht="18" customHeight="1">
      <c r="A29" s="155"/>
      <c r="B29" s="73" t="s">
        <v>79</v>
      </c>
      <c r="C29" s="75"/>
      <c r="D29" s="135" t="s">
        <v>80</v>
      </c>
      <c r="E29" s="136"/>
      <c r="F29" s="138"/>
      <c r="G29" s="139"/>
    </row>
    <row r="30" spans="1:8" ht="18" customHeight="1">
      <c r="A30" s="156"/>
      <c r="B30" s="73" t="s">
        <v>81</v>
      </c>
      <c r="C30" s="151"/>
      <c r="D30" s="152"/>
      <c r="E30" s="152"/>
      <c r="F30" s="152"/>
      <c r="G30" s="153"/>
    </row>
    <row r="31" spans="1:8" ht="18" customHeight="1">
      <c r="A31" s="130" t="s">
        <v>82</v>
      </c>
      <c r="B31" s="76" t="s">
        <v>83</v>
      </c>
      <c r="C31" s="77"/>
      <c r="D31" s="140" t="s">
        <v>84</v>
      </c>
      <c r="E31" s="141"/>
      <c r="F31" s="133">
        <f>C31*Parâmetros!D50</f>
        <v>0</v>
      </c>
      <c r="G31" s="134"/>
    </row>
    <row r="32" spans="1:8" ht="18" customHeight="1">
      <c r="A32" s="131"/>
      <c r="B32" s="76" t="s">
        <v>85</v>
      </c>
      <c r="C32" s="77"/>
      <c r="D32" s="132" t="s">
        <v>86</v>
      </c>
      <c r="E32" s="132"/>
      <c r="F32" s="133">
        <f>C32*(IF(F29=Parâmetros!C39,Parâmetros!E39,(IF(F29=Parâmetros!C40,Parâmetros!E40,(IF(F29=Parâmetros!C41,Parâmetros!E41,0))))))</f>
        <v>0</v>
      </c>
      <c r="G32" s="134"/>
    </row>
    <row r="33" spans="1:7" ht="18" customHeight="1">
      <c r="A33" s="131"/>
      <c r="B33" s="76" t="s">
        <v>87</v>
      </c>
      <c r="C33" s="77"/>
      <c r="D33" s="132" t="s">
        <v>88</v>
      </c>
      <c r="E33" s="132"/>
      <c r="F33" s="133">
        <f>C33*F11</f>
        <v>0</v>
      </c>
      <c r="G33" s="134"/>
    </row>
    <row r="34" spans="1:7" ht="18" customHeight="1">
      <c r="A34" s="131"/>
      <c r="B34" s="76" t="s">
        <v>89</v>
      </c>
      <c r="C34" s="77"/>
      <c r="D34" s="132" t="s">
        <v>90</v>
      </c>
      <c r="E34" s="132"/>
      <c r="F34" s="133">
        <f>C34*Parâmetros!C44</f>
        <v>0</v>
      </c>
      <c r="G34" s="134"/>
    </row>
    <row r="35" spans="1:7" ht="18" customHeight="1">
      <c r="A35" s="131"/>
      <c r="B35" s="76" t="s">
        <v>91</v>
      </c>
      <c r="C35" s="78">
        <f>SUM(F31:G34)</f>
        <v>0</v>
      </c>
      <c r="D35" s="132" t="s">
        <v>92</v>
      </c>
      <c r="E35" s="132"/>
      <c r="F35" s="133">
        <f>SUM(F32:G34)</f>
        <v>0</v>
      </c>
      <c r="G35" s="134"/>
    </row>
    <row r="36" spans="1:7" ht="18" customHeight="1">
      <c r="A36" s="131"/>
      <c r="B36" s="76" t="s">
        <v>93</v>
      </c>
      <c r="C36" s="78">
        <f>C35*12</f>
        <v>0</v>
      </c>
      <c r="D36" s="132" t="s">
        <v>94</v>
      </c>
      <c r="E36" s="132"/>
      <c r="F36" s="133">
        <f>F35*12</f>
        <v>0</v>
      </c>
      <c r="G36" s="134"/>
    </row>
    <row r="37" spans="1:7" ht="18" customHeight="1">
      <c r="A37" s="142" t="s">
        <v>31</v>
      </c>
      <c r="B37" s="79" t="s">
        <v>95</v>
      </c>
      <c r="C37" s="80">
        <f>(F12*12)-C36</f>
        <v>0</v>
      </c>
    </row>
    <row r="38" spans="1:7" ht="18" customHeight="1">
      <c r="A38" s="143"/>
      <c r="B38" s="79" t="s">
        <v>96</v>
      </c>
      <c r="C38" s="80">
        <f>(F12*24)-C36-F36-C37</f>
        <v>0</v>
      </c>
    </row>
    <row r="39" spans="1:7" ht="18" customHeight="1">
      <c r="A39" s="143"/>
      <c r="B39" s="79" t="s">
        <v>97</v>
      </c>
      <c r="C39" s="81">
        <f>IF(F12=0,,(IF(C35=0,,(-12*(-(C35*12)/(F12*12))))))</f>
        <v>0</v>
      </c>
    </row>
    <row r="43" spans="1:7">
      <c r="C43" s="1"/>
    </row>
    <row r="44" spans="1:7">
      <c r="C44" s="1"/>
    </row>
  </sheetData>
  <sheetProtection password="B370" sheet="1" objects="1" scenarios="1" selectLockedCells="1"/>
  <mergeCells count="47">
    <mergeCell ref="A37:A39"/>
    <mergeCell ref="B15:B24"/>
    <mergeCell ref="D35:E35"/>
    <mergeCell ref="F35:G35"/>
    <mergeCell ref="D36:E36"/>
    <mergeCell ref="F36:G36"/>
    <mergeCell ref="E24:G24"/>
    <mergeCell ref="C25:G25"/>
    <mergeCell ref="C26:G26"/>
    <mergeCell ref="D27:E27"/>
    <mergeCell ref="F27:G27"/>
    <mergeCell ref="C30:G30"/>
    <mergeCell ref="A15:A30"/>
    <mergeCell ref="A7:A14"/>
    <mergeCell ref="A31:A36"/>
    <mergeCell ref="D32:E32"/>
    <mergeCell ref="F32:G32"/>
    <mergeCell ref="D33:E33"/>
    <mergeCell ref="F33:G33"/>
    <mergeCell ref="D34:E34"/>
    <mergeCell ref="F34:G34"/>
    <mergeCell ref="D28:E28"/>
    <mergeCell ref="F28:G28"/>
    <mergeCell ref="D29:E29"/>
    <mergeCell ref="F29:G29"/>
    <mergeCell ref="D31:E31"/>
    <mergeCell ref="F31:G31"/>
    <mergeCell ref="C14:G14"/>
    <mergeCell ref="D11:E11"/>
    <mergeCell ref="F11:G11"/>
    <mergeCell ref="D12:E12"/>
    <mergeCell ref="F12:G12"/>
    <mergeCell ref="C13:G13"/>
    <mergeCell ref="C7:G7"/>
    <mergeCell ref="C8:G8"/>
    <mergeCell ref="D9:E9"/>
    <mergeCell ref="F9:G9"/>
    <mergeCell ref="D10:E10"/>
    <mergeCell ref="F10:G10"/>
    <mergeCell ref="A1:G1"/>
    <mergeCell ref="A2:G2"/>
    <mergeCell ref="D3:E3"/>
    <mergeCell ref="F3:G3"/>
    <mergeCell ref="C4:G4"/>
    <mergeCell ref="A3:A6"/>
    <mergeCell ref="C5:G5"/>
    <mergeCell ref="C6:G6"/>
  </mergeCells>
  <conditionalFormatting sqref="D16:G16">
    <cfRule type="duplicateValues" dxfId="49" priority="10"/>
  </conditionalFormatting>
  <conditionalFormatting sqref="D17:G17">
    <cfRule type="duplicateValues" dxfId="48" priority="9"/>
  </conditionalFormatting>
  <conditionalFormatting sqref="D18:G18">
    <cfRule type="duplicateValues" dxfId="47" priority="8"/>
  </conditionalFormatting>
  <conditionalFormatting sqref="D19:G19">
    <cfRule type="duplicateValues" dxfId="46" priority="7"/>
  </conditionalFormatting>
  <conditionalFormatting sqref="D20:G20">
    <cfRule type="duplicateValues" dxfId="45" priority="6"/>
  </conditionalFormatting>
  <conditionalFormatting sqref="D21:G21">
    <cfRule type="duplicateValues" dxfId="44" priority="5"/>
  </conditionalFormatting>
  <conditionalFormatting sqref="D22:G22">
    <cfRule type="duplicateValues" dxfId="43" priority="4"/>
  </conditionalFormatting>
  <conditionalFormatting sqref="D23:G23">
    <cfRule type="duplicateValues" dxfId="42" priority="3"/>
  </conditionalFormatting>
  <conditionalFormatting sqref="C37:C38">
    <cfRule type="cellIs" dxfId="41" priority="1" operator="greaterThan">
      <formula>0</formula>
    </cfRule>
    <cfRule type="cellIs" dxfId="40" priority="2" operator="lessThan">
      <formula>0</formula>
    </cfRule>
  </conditionalFormatting>
  <dataValidations count="4">
    <dataValidation type="list" allowBlank="1" showInputMessage="1" showErrorMessage="1" sqref="C6:G6" xr:uid="{00000000-0002-0000-0300-000000000000}">
      <formula1>"Em análise,Aprovado,Em desenvolvimento,Publicado,Reprovado"</formula1>
    </dataValidation>
    <dataValidation type="list" allowBlank="1" showInputMessage="1" showErrorMessage="1" sqref="C28" xr:uid="{00000000-0002-0000-0300-000001000000}">
      <formula1>"Muito smples,Simples,Médio,Complexo,Muito Complexo"</formula1>
    </dataValidation>
    <dataValidation type="list" allowBlank="1" showInputMessage="1" showErrorMessage="1" sqref="C30:G30" xr:uid="{00000000-0002-0000-0300-000002000000}">
      <formula1>"RECOMENDADO,NÃO RECOMENDADO,EM ESPERA (DEPENDÊNCIAS)"</formula1>
    </dataValidation>
    <dataValidation type="list" allowBlank="1" showInputMessage="1" showErrorMessage="1" sqref="C31" xr:uid="{00000000-0002-0000-0300-000003000000}">
      <formula1>"1,2,3,4,5"</formula1>
    </dataValidation>
  </dataValidations>
  <pageMargins left="0.60166666666666668" right="0.75138888888888899" top="1" bottom="1" header="0.5" footer="0.5"/>
  <pageSetup paperSize="9" scale="77"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4000000}">
          <x14:formula1>
            <xm:f>Parâmetros!$C$39:$C$41</xm:f>
          </x14:formula1>
          <xm:sqref>F29:G29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44"/>
  <sheetViews>
    <sheetView showGridLines="0" showRowColHeaders="0" zoomScaleNormal="100" workbookViewId="0">
      <selection activeCell="A2" sqref="A2:G2"/>
    </sheetView>
  </sheetViews>
  <sheetFormatPr defaultColWidth="9.125" defaultRowHeight="14.45"/>
  <cols>
    <col min="1" max="1" width="8" customWidth="1"/>
    <col min="2" max="2" width="28.375" customWidth="1"/>
    <col min="3" max="3" width="31.5" customWidth="1"/>
    <col min="4" max="7" width="11.5" customWidth="1"/>
    <col min="8" max="8" width="9.125" hidden="1" customWidth="1"/>
  </cols>
  <sheetData>
    <row r="1" spans="1:8" ht="21.95" customHeight="1">
      <c r="A1" s="108" t="s">
        <v>0</v>
      </c>
      <c r="B1" s="109"/>
      <c r="C1" s="109"/>
      <c r="D1" s="109"/>
      <c r="E1" s="109"/>
      <c r="F1" s="109"/>
      <c r="G1" s="109"/>
    </row>
    <row r="2" spans="1:8" ht="20.100000000000001" customHeight="1">
      <c r="A2" s="110" t="s">
        <v>46</v>
      </c>
      <c r="B2" s="111"/>
      <c r="C2" s="111"/>
      <c r="D2" s="111"/>
      <c r="E2" s="111"/>
      <c r="F2" s="111"/>
      <c r="G2" s="111"/>
    </row>
    <row r="3" spans="1:8" ht="18" customHeight="1">
      <c r="A3" s="117"/>
      <c r="B3" s="58" t="s">
        <v>47</v>
      </c>
      <c r="C3" s="59"/>
      <c r="D3" s="112" t="s">
        <v>48</v>
      </c>
      <c r="E3" s="112"/>
      <c r="F3" s="113" t="s">
        <v>98</v>
      </c>
      <c r="G3" s="114"/>
    </row>
    <row r="4" spans="1:8" ht="18" customHeight="1">
      <c r="A4" s="118"/>
      <c r="B4" s="58" t="s">
        <v>50</v>
      </c>
      <c r="C4" s="115"/>
      <c r="D4" s="116"/>
      <c r="E4" s="116"/>
      <c r="F4" s="116"/>
      <c r="G4" s="116"/>
    </row>
    <row r="5" spans="1:8" ht="18" customHeight="1">
      <c r="A5" s="118"/>
      <c r="B5" s="58" t="s">
        <v>51</v>
      </c>
      <c r="C5" s="116"/>
      <c r="D5" s="116"/>
      <c r="E5" s="116"/>
      <c r="F5" s="116"/>
      <c r="G5" s="116"/>
    </row>
    <row r="6" spans="1:8" ht="18" customHeight="1">
      <c r="A6" s="119"/>
      <c r="B6" s="58" t="s">
        <v>52</v>
      </c>
      <c r="C6" s="116"/>
      <c r="D6" s="116"/>
      <c r="E6" s="116"/>
      <c r="F6" s="116"/>
      <c r="G6" s="116"/>
    </row>
    <row r="7" spans="1:8" ht="18" customHeight="1">
      <c r="A7" s="129" t="s">
        <v>28</v>
      </c>
      <c r="B7" s="61" t="s">
        <v>53</v>
      </c>
      <c r="C7" s="116"/>
      <c r="D7" s="116"/>
      <c r="E7" s="116"/>
      <c r="F7" s="116"/>
      <c r="G7" s="116"/>
    </row>
    <row r="8" spans="1:8" ht="140.1" customHeight="1">
      <c r="A8" s="129"/>
      <c r="B8" s="61" t="s">
        <v>54</v>
      </c>
      <c r="C8" s="160"/>
      <c r="D8" s="161"/>
      <c r="E8" s="161"/>
      <c r="F8" s="161"/>
      <c r="G8" s="161"/>
    </row>
    <row r="9" spans="1:8" ht="18" customHeight="1">
      <c r="A9" s="129"/>
      <c r="B9" s="61" t="s">
        <v>55</v>
      </c>
      <c r="C9" s="33"/>
      <c r="D9" s="125" t="s">
        <v>56</v>
      </c>
      <c r="E9" s="126"/>
      <c r="F9" s="162"/>
      <c r="G9" s="128"/>
    </row>
    <row r="10" spans="1:8" ht="18" customHeight="1">
      <c r="A10" s="129"/>
      <c r="B10" s="61" t="s">
        <v>57</v>
      </c>
      <c r="C10" s="33"/>
      <c r="D10" s="125" t="s">
        <v>58</v>
      </c>
      <c r="E10" s="126"/>
      <c r="F10" s="162"/>
      <c r="G10" s="128"/>
    </row>
    <row r="11" spans="1:8" ht="18" customHeight="1">
      <c r="A11" s="129"/>
      <c r="B11" s="61" t="s">
        <v>59</v>
      </c>
      <c r="C11" s="34"/>
      <c r="D11" s="122" t="s">
        <v>60</v>
      </c>
      <c r="E11" s="122"/>
      <c r="F11" s="120">
        <v>0</v>
      </c>
      <c r="G11" s="121"/>
    </row>
    <row r="12" spans="1:8" ht="18" customHeight="1">
      <c r="A12" s="129"/>
      <c r="B12" s="63" t="s">
        <v>61</v>
      </c>
      <c r="C12" s="59"/>
      <c r="D12" s="122" t="s">
        <v>62</v>
      </c>
      <c r="E12" s="122"/>
      <c r="F12" s="120">
        <v>0</v>
      </c>
      <c r="G12" s="121"/>
    </row>
    <row r="13" spans="1:8" ht="18" customHeight="1">
      <c r="A13" s="129"/>
      <c r="B13" s="61" t="s">
        <v>63</v>
      </c>
      <c r="C13" s="157"/>
      <c r="D13" s="158"/>
      <c r="E13" s="158"/>
      <c r="F13" s="158"/>
      <c r="G13" s="159"/>
    </row>
    <row r="14" spans="1:8" ht="19.5" customHeight="1">
      <c r="A14" s="129"/>
      <c r="B14" s="61" t="s">
        <v>64</v>
      </c>
      <c r="C14" s="116"/>
      <c r="D14" s="116"/>
      <c r="E14" s="116"/>
      <c r="F14" s="116"/>
      <c r="G14" s="116"/>
    </row>
    <row r="15" spans="1:8" ht="24" customHeight="1">
      <c r="A15" s="154" t="s">
        <v>29</v>
      </c>
      <c r="B15" s="144" t="s">
        <v>65</v>
      </c>
      <c r="C15" s="64" t="s">
        <v>66</v>
      </c>
      <c r="D15" s="65" t="s">
        <v>67</v>
      </c>
      <c r="E15" s="65" t="s">
        <v>68</v>
      </c>
      <c r="F15" s="65" t="s">
        <v>69</v>
      </c>
      <c r="G15" s="65" t="s">
        <v>70</v>
      </c>
      <c r="H15" s="66" t="s">
        <v>71</v>
      </c>
    </row>
    <row r="16" spans="1:8" ht="18" customHeight="1">
      <c r="A16" s="155"/>
      <c r="B16" s="145"/>
      <c r="C16" s="67" t="str">
        <f>Parâmetros!B7</f>
        <v>Aumentar capacidade</v>
      </c>
      <c r="D16" s="68"/>
      <c r="E16" s="68"/>
      <c r="F16" s="68"/>
      <c r="G16" s="68"/>
      <c r="H16" s="70">
        <f>IF(D16="x",Parâmetros!C7,IF(E16="x",Parâmetros!C7*0.5,(IF(F16="x",Parâmetros!C7*0.25,0))))</f>
        <v>0</v>
      </c>
    </row>
    <row r="17" spans="1:8" ht="18" customHeight="1">
      <c r="A17" s="155"/>
      <c r="B17" s="145"/>
      <c r="C17" s="67" t="str">
        <f>Parâmetros!B8</f>
        <v>Iniciativa de transformação digital</v>
      </c>
      <c r="D17" s="68"/>
      <c r="E17" s="68"/>
      <c r="F17" s="68"/>
      <c r="G17" s="68"/>
      <c r="H17" s="70">
        <f>IF(D17="x",Parâmetros!C8,IF(E17="x",Parâmetros!C8*0.5,(IF(F17="x",Parâmetros!C8*0.25,0))))</f>
        <v>0</v>
      </c>
    </row>
    <row r="18" spans="1:8" ht="18" customHeight="1">
      <c r="A18" s="155"/>
      <c r="B18" s="145"/>
      <c r="C18" s="67" t="str">
        <f>Parâmetros!B9</f>
        <v>Liberar de pessoas p/ negócio</v>
      </c>
      <c r="D18" s="68"/>
      <c r="E18" s="68"/>
      <c r="F18" s="68"/>
      <c r="G18" s="68"/>
      <c r="H18" s="70">
        <f>IF(D18="x",Parâmetros!C9,IF(E18="x",Parâmetros!C9*0.5,(IF(F18="x",Parâmetros!C9*0.25,0))))</f>
        <v>0</v>
      </c>
    </row>
    <row r="19" spans="1:8" ht="18" customHeight="1">
      <c r="A19" s="155"/>
      <c r="B19" s="145"/>
      <c r="C19" s="67" t="str">
        <f>Parâmetros!B10</f>
        <v>Melhorar Experiência do Cliente</v>
      </c>
      <c r="D19" s="69"/>
      <c r="E19" s="68"/>
      <c r="F19" s="68"/>
      <c r="G19" s="68"/>
      <c r="H19" s="70">
        <f>IF(D19="x",Parâmetros!C10,IF(E19="x",Parâmetros!C10*0.5,(IF(F19="x",Parâmetros!C10*0.25,0))))</f>
        <v>0</v>
      </c>
    </row>
    <row r="20" spans="1:8" ht="18" customHeight="1">
      <c r="A20" s="155"/>
      <c r="B20" s="145"/>
      <c r="C20" s="67" t="str">
        <f>Parâmetros!B11</f>
        <v>Reduzir custo</v>
      </c>
      <c r="D20" s="68"/>
      <c r="E20" s="68"/>
      <c r="F20" s="68"/>
      <c r="G20" s="68"/>
      <c r="H20" s="70">
        <f>IF(D20="x",Parâmetros!C11,IF(E20="x",Parâmetros!C11*0.5,(IF(F20="x",Parâmetros!C11*0.25,0))))</f>
        <v>0</v>
      </c>
    </row>
    <row r="21" spans="1:8" ht="18" customHeight="1">
      <c r="A21" s="155"/>
      <c r="B21" s="145"/>
      <c r="C21" s="67" t="str">
        <f>Parâmetros!B12</f>
        <v>Reduzir erros opercionais</v>
      </c>
      <c r="D21" s="68"/>
      <c r="E21" s="68"/>
      <c r="F21" s="68"/>
      <c r="G21" s="68"/>
      <c r="H21" s="70">
        <f>IF(D21="x",Parâmetros!C12,IF(E21="x",Parâmetros!C12*0.5,(IF(F21="x",Parâmetros!C12*0.25,0))))</f>
        <v>0</v>
      </c>
    </row>
    <row r="22" spans="1:8" ht="18" customHeight="1">
      <c r="A22" s="155"/>
      <c r="B22" s="145"/>
      <c r="C22" s="67" t="str">
        <f>Parâmetros!B13</f>
        <v>Reduzir FTE</v>
      </c>
      <c r="D22" s="68"/>
      <c r="E22" s="68"/>
      <c r="F22" s="68"/>
      <c r="G22" s="68"/>
      <c r="H22" s="70">
        <f>IF(D22="x",Parâmetros!C13,IF(E22="x",Parâmetros!C13*0.5,(IF(F22="x",Parâmetros!C13*0.25,0))))</f>
        <v>0</v>
      </c>
    </row>
    <row r="23" spans="1:8" ht="18" customHeight="1">
      <c r="A23" s="155"/>
      <c r="B23" s="145"/>
      <c r="C23" s="67" t="str">
        <f>Parâmetros!B14</f>
        <v>Reduzir tempo de resposta</v>
      </c>
      <c r="D23" s="68"/>
      <c r="E23" s="68"/>
      <c r="F23" s="68"/>
      <c r="G23" s="68"/>
      <c r="H23" s="70">
        <f>IF(D23="x",Parâmetros!C14,IF(E23="x",Parâmetros!C14*0.5,(IF(F23="x",Parâmetros!C14*0.25,0))))</f>
        <v>0</v>
      </c>
    </row>
    <row r="24" spans="1:8" ht="18" customHeight="1">
      <c r="A24" s="155"/>
      <c r="B24" s="146"/>
      <c r="C24" s="71" t="s">
        <v>72</v>
      </c>
      <c r="D24" s="72">
        <f>SUM(H16:H23)/Parâmetros!C15</f>
        <v>0</v>
      </c>
      <c r="E24" s="147"/>
      <c r="F24" s="148"/>
      <c r="G24" s="149"/>
    </row>
    <row r="25" spans="1:8" ht="138.75" customHeight="1">
      <c r="A25" s="155"/>
      <c r="B25" s="73" t="s">
        <v>73</v>
      </c>
      <c r="C25" s="161"/>
      <c r="D25" s="161"/>
      <c r="E25" s="161"/>
      <c r="F25" s="161"/>
      <c r="G25" s="161"/>
    </row>
    <row r="26" spans="1:8" ht="138.94999999999999" customHeight="1">
      <c r="A26" s="155"/>
      <c r="B26" s="73" t="s">
        <v>74</v>
      </c>
      <c r="C26" s="161"/>
      <c r="D26" s="161"/>
      <c r="E26" s="161"/>
      <c r="F26" s="161"/>
      <c r="G26" s="161"/>
    </row>
    <row r="27" spans="1:8" ht="18" customHeight="1">
      <c r="A27" s="155"/>
      <c r="B27" s="73" t="s">
        <v>75</v>
      </c>
      <c r="C27" s="74">
        <f>C12/Parâmetros!C18</f>
        <v>0</v>
      </c>
      <c r="D27" s="135" t="s">
        <v>76</v>
      </c>
      <c r="E27" s="136"/>
      <c r="F27" s="137"/>
      <c r="G27" s="128"/>
    </row>
    <row r="28" spans="1:8" ht="18" customHeight="1">
      <c r="A28" s="155"/>
      <c r="B28" s="73" t="s">
        <v>77</v>
      </c>
      <c r="C28" s="75"/>
      <c r="D28" s="135" t="s">
        <v>78</v>
      </c>
      <c r="E28" s="136"/>
      <c r="F28" s="137"/>
      <c r="G28" s="128"/>
    </row>
    <row r="29" spans="1:8" ht="18" customHeight="1">
      <c r="A29" s="155"/>
      <c r="B29" s="73" t="s">
        <v>79</v>
      </c>
      <c r="C29" s="75"/>
      <c r="D29" s="135" t="s">
        <v>80</v>
      </c>
      <c r="E29" s="136"/>
      <c r="F29" s="138"/>
      <c r="G29" s="139"/>
    </row>
    <row r="30" spans="1:8" ht="18" customHeight="1">
      <c r="A30" s="156"/>
      <c r="B30" s="73" t="s">
        <v>81</v>
      </c>
      <c r="C30" s="151"/>
      <c r="D30" s="152"/>
      <c r="E30" s="152"/>
      <c r="F30" s="152"/>
      <c r="G30" s="153"/>
    </row>
    <row r="31" spans="1:8" ht="18" customHeight="1">
      <c r="A31" s="130" t="s">
        <v>82</v>
      </c>
      <c r="B31" s="76" t="s">
        <v>83</v>
      </c>
      <c r="C31" s="77"/>
      <c r="D31" s="140" t="s">
        <v>84</v>
      </c>
      <c r="E31" s="141"/>
      <c r="F31" s="133">
        <f>C31*Parâmetros!D50</f>
        <v>0</v>
      </c>
      <c r="G31" s="134"/>
    </row>
    <row r="32" spans="1:8" ht="18" customHeight="1">
      <c r="A32" s="131"/>
      <c r="B32" s="76" t="s">
        <v>85</v>
      </c>
      <c r="C32" s="77"/>
      <c r="D32" s="132" t="s">
        <v>86</v>
      </c>
      <c r="E32" s="132"/>
      <c r="F32" s="133">
        <f>C32*(IF(F29=Parâmetros!C39,Parâmetros!E39,(IF(F29=Parâmetros!C40,Parâmetros!E40,(IF(F29=Parâmetros!C41,Parâmetros!E41,0))))))</f>
        <v>0</v>
      </c>
      <c r="G32" s="134"/>
    </row>
    <row r="33" spans="1:7" ht="18" customHeight="1">
      <c r="A33" s="131"/>
      <c r="B33" s="76" t="s">
        <v>87</v>
      </c>
      <c r="C33" s="77"/>
      <c r="D33" s="132" t="s">
        <v>88</v>
      </c>
      <c r="E33" s="132"/>
      <c r="F33" s="133">
        <f>C33*F11</f>
        <v>0</v>
      </c>
      <c r="G33" s="134"/>
    </row>
    <row r="34" spans="1:7" ht="18" customHeight="1">
      <c r="A34" s="131"/>
      <c r="B34" s="76" t="s">
        <v>89</v>
      </c>
      <c r="C34" s="77"/>
      <c r="D34" s="132" t="s">
        <v>90</v>
      </c>
      <c r="E34" s="132"/>
      <c r="F34" s="133">
        <f>C34*Parâmetros!C44</f>
        <v>0</v>
      </c>
      <c r="G34" s="134"/>
    </row>
    <row r="35" spans="1:7" ht="18" customHeight="1">
      <c r="A35" s="131"/>
      <c r="B35" s="76" t="s">
        <v>91</v>
      </c>
      <c r="C35" s="78">
        <f>SUM(F31:G34)</f>
        <v>0</v>
      </c>
      <c r="D35" s="132" t="s">
        <v>92</v>
      </c>
      <c r="E35" s="132"/>
      <c r="F35" s="133">
        <f>SUM(F32:G34)</f>
        <v>0</v>
      </c>
      <c r="G35" s="134"/>
    </row>
    <row r="36" spans="1:7" ht="18" customHeight="1">
      <c r="A36" s="131"/>
      <c r="B36" s="76" t="s">
        <v>93</v>
      </c>
      <c r="C36" s="78">
        <f>C35*12</f>
        <v>0</v>
      </c>
      <c r="D36" s="132" t="s">
        <v>94</v>
      </c>
      <c r="E36" s="132"/>
      <c r="F36" s="133">
        <f>F35*12</f>
        <v>0</v>
      </c>
      <c r="G36" s="134"/>
    </row>
    <row r="37" spans="1:7" ht="18" customHeight="1">
      <c r="A37" s="142" t="s">
        <v>31</v>
      </c>
      <c r="B37" s="79" t="s">
        <v>95</v>
      </c>
      <c r="C37" s="80">
        <f>(F12*12)-C36</f>
        <v>0</v>
      </c>
    </row>
    <row r="38" spans="1:7" ht="18" customHeight="1">
      <c r="A38" s="143"/>
      <c r="B38" s="79" t="s">
        <v>96</v>
      </c>
      <c r="C38" s="80">
        <f>(F12*24)-C36-F36-C37</f>
        <v>0</v>
      </c>
    </row>
    <row r="39" spans="1:7" ht="18" customHeight="1">
      <c r="A39" s="143"/>
      <c r="B39" s="79" t="s">
        <v>97</v>
      </c>
      <c r="C39" s="81">
        <f>IF(F12=0,,(IF(C35=0,,(-12*(-(C35*12)/(F12*12))))))</f>
        <v>0</v>
      </c>
    </row>
    <row r="43" spans="1:7">
      <c r="C43" s="1"/>
    </row>
    <row r="44" spans="1:7">
      <c r="C44" s="1"/>
    </row>
  </sheetData>
  <sheetProtection password="B370" sheet="1" objects="1" scenarios="1" selectLockedCells="1"/>
  <mergeCells count="47">
    <mergeCell ref="A37:A39"/>
    <mergeCell ref="B15:B24"/>
    <mergeCell ref="D35:E35"/>
    <mergeCell ref="F35:G35"/>
    <mergeCell ref="D36:E36"/>
    <mergeCell ref="F36:G36"/>
    <mergeCell ref="E24:G24"/>
    <mergeCell ref="C25:G25"/>
    <mergeCell ref="C26:G26"/>
    <mergeCell ref="D27:E27"/>
    <mergeCell ref="F27:G27"/>
    <mergeCell ref="A15:A30"/>
    <mergeCell ref="C30:G30"/>
    <mergeCell ref="A7:A14"/>
    <mergeCell ref="A31:A36"/>
    <mergeCell ref="D32:E32"/>
    <mergeCell ref="F32:G32"/>
    <mergeCell ref="D33:E33"/>
    <mergeCell ref="F33:G33"/>
    <mergeCell ref="D34:E34"/>
    <mergeCell ref="F34:G34"/>
    <mergeCell ref="D28:E28"/>
    <mergeCell ref="F28:G28"/>
    <mergeCell ref="D29:E29"/>
    <mergeCell ref="F29:G29"/>
    <mergeCell ref="D31:E31"/>
    <mergeCell ref="F31:G31"/>
    <mergeCell ref="C14:G14"/>
    <mergeCell ref="D11:E11"/>
    <mergeCell ref="F11:G11"/>
    <mergeCell ref="D12:E12"/>
    <mergeCell ref="F12:G12"/>
    <mergeCell ref="C13:G13"/>
    <mergeCell ref="C7:G7"/>
    <mergeCell ref="C8:G8"/>
    <mergeCell ref="D9:E9"/>
    <mergeCell ref="F9:G9"/>
    <mergeCell ref="D10:E10"/>
    <mergeCell ref="F10:G10"/>
    <mergeCell ref="A1:G1"/>
    <mergeCell ref="A2:G2"/>
    <mergeCell ref="D3:E3"/>
    <mergeCell ref="F3:G3"/>
    <mergeCell ref="C4:G4"/>
    <mergeCell ref="A3:A6"/>
    <mergeCell ref="C5:G5"/>
    <mergeCell ref="C6:G6"/>
  </mergeCells>
  <conditionalFormatting sqref="D16:G16">
    <cfRule type="duplicateValues" dxfId="39" priority="10"/>
  </conditionalFormatting>
  <conditionalFormatting sqref="D17:G17">
    <cfRule type="duplicateValues" dxfId="38" priority="9"/>
  </conditionalFormatting>
  <conditionalFormatting sqref="D18:G18">
    <cfRule type="duplicateValues" dxfId="37" priority="8"/>
  </conditionalFormatting>
  <conditionalFormatting sqref="D19:G19">
    <cfRule type="duplicateValues" dxfId="36" priority="7"/>
  </conditionalFormatting>
  <conditionalFormatting sqref="D20:G20">
    <cfRule type="duplicateValues" dxfId="35" priority="6"/>
  </conditionalFormatting>
  <conditionalFormatting sqref="D21:G21">
    <cfRule type="duplicateValues" dxfId="34" priority="5"/>
  </conditionalFormatting>
  <conditionalFormatting sqref="D22:G22">
    <cfRule type="duplicateValues" dxfId="33" priority="4"/>
  </conditionalFormatting>
  <conditionalFormatting sqref="D23:G23">
    <cfRule type="duplicateValues" dxfId="32" priority="3"/>
  </conditionalFormatting>
  <conditionalFormatting sqref="C37:C38">
    <cfRule type="cellIs" dxfId="31" priority="1" operator="greaterThan">
      <formula>0</formula>
    </cfRule>
    <cfRule type="cellIs" dxfId="30" priority="2" operator="lessThan">
      <formula>0</formula>
    </cfRule>
  </conditionalFormatting>
  <dataValidations count="4">
    <dataValidation type="list" allowBlank="1" showInputMessage="1" showErrorMessage="1" sqref="C28" xr:uid="{00000000-0002-0000-0400-000000000000}">
      <formula1>"Muito smples,Simples,Médio,Complexo,Muito Complexo"</formula1>
    </dataValidation>
    <dataValidation type="list" allowBlank="1" showInputMessage="1" showErrorMessage="1" sqref="C30:G30" xr:uid="{00000000-0002-0000-0400-000001000000}">
      <formula1>"RECOMENDADO,NÃO RECOMENDADO,EM ESPERA (DEPENDÊNCIAS)"</formula1>
    </dataValidation>
    <dataValidation type="list" allowBlank="1" showInputMessage="1" showErrorMessage="1" sqref="C6:G6" xr:uid="{00000000-0002-0000-0400-000002000000}">
      <formula1>"Em análise,Aprovado,Em desenvolvimento,Publicado,Reprovado"</formula1>
    </dataValidation>
    <dataValidation type="list" allowBlank="1" showInputMessage="1" showErrorMessage="1" sqref="C31" xr:uid="{00000000-0002-0000-0400-000003000000}">
      <formula1>"1,2,3,4,5"</formula1>
    </dataValidation>
  </dataValidations>
  <pageMargins left="0.60166666666666668" right="0.75138888888888899" top="1" bottom="1" header="0.5" footer="0.5"/>
  <pageSetup paperSize="9" scale="77"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Parâmetros!$C$39:$C$41</xm:f>
          </x14:formula1>
          <xm:sqref>F29:G29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44"/>
  <sheetViews>
    <sheetView showGridLines="0" showRowColHeaders="0" zoomScaleNormal="100" workbookViewId="0">
      <selection activeCell="A2" sqref="A2:G2"/>
    </sheetView>
  </sheetViews>
  <sheetFormatPr defaultColWidth="9.125" defaultRowHeight="14.45"/>
  <cols>
    <col min="1" max="1" width="8" customWidth="1"/>
    <col min="2" max="2" width="28.375" customWidth="1"/>
    <col min="3" max="3" width="31.5" customWidth="1"/>
    <col min="4" max="7" width="11.5" customWidth="1"/>
    <col min="8" max="8" width="9.125" hidden="1" customWidth="1"/>
  </cols>
  <sheetData>
    <row r="1" spans="1:8" ht="21.95" customHeight="1">
      <c r="A1" s="108" t="s">
        <v>0</v>
      </c>
      <c r="B1" s="109"/>
      <c r="C1" s="109"/>
      <c r="D1" s="109"/>
      <c r="E1" s="109"/>
      <c r="F1" s="109"/>
      <c r="G1" s="109"/>
    </row>
    <row r="2" spans="1:8" ht="20.100000000000001" customHeight="1">
      <c r="A2" s="110" t="s">
        <v>46</v>
      </c>
      <c r="B2" s="111"/>
      <c r="C2" s="111"/>
      <c r="D2" s="111"/>
      <c r="E2" s="111"/>
      <c r="F2" s="111"/>
      <c r="G2" s="111"/>
    </row>
    <row r="3" spans="1:8" ht="18" customHeight="1">
      <c r="A3" s="117"/>
      <c r="B3" s="58" t="s">
        <v>47</v>
      </c>
      <c r="C3" s="59"/>
      <c r="D3" s="112" t="s">
        <v>48</v>
      </c>
      <c r="E3" s="112"/>
      <c r="F3" s="113" t="s">
        <v>99</v>
      </c>
      <c r="G3" s="114"/>
    </row>
    <row r="4" spans="1:8" ht="18" customHeight="1">
      <c r="A4" s="118"/>
      <c r="B4" s="58" t="s">
        <v>50</v>
      </c>
      <c r="C4" s="115"/>
      <c r="D4" s="116"/>
      <c r="E4" s="116"/>
      <c r="F4" s="116"/>
      <c r="G4" s="116"/>
    </row>
    <row r="5" spans="1:8" ht="18" customHeight="1">
      <c r="A5" s="118"/>
      <c r="B5" s="58" t="s">
        <v>51</v>
      </c>
      <c r="C5" s="116"/>
      <c r="D5" s="116"/>
      <c r="E5" s="116"/>
      <c r="F5" s="116"/>
      <c r="G5" s="116"/>
    </row>
    <row r="6" spans="1:8" ht="18" customHeight="1">
      <c r="A6" s="119"/>
      <c r="B6" s="58" t="s">
        <v>52</v>
      </c>
      <c r="C6" s="116"/>
      <c r="D6" s="116"/>
      <c r="E6" s="116"/>
      <c r="F6" s="116"/>
      <c r="G6" s="116"/>
    </row>
    <row r="7" spans="1:8" ht="18" customHeight="1">
      <c r="A7" s="129" t="s">
        <v>28</v>
      </c>
      <c r="B7" s="61" t="s">
        <v>53</v>
      </c>
      <c r="C7" s="116"/>
      <c r="D7" s="116"/>
      <c r="E7" s="116"/>
      <c r="F7" s="116"/>
      <c r="G7" s="116"/>
    </row>
    <row r="8" spans="1:8" ht="140.1" customHeight="1">
      <c r="A8" s="129"/>
      <c r="B8" s="61" t="s">
        <v>54</v>
      </c>
      <c r="C8" s="161"/>
      <c r="D8" s="161"/>
      <c r="E8" s="161"/>
      <c r="F8" s="161"/>
      <c r="G8" s="161"/>
    </row>
    <row r="9" spans="1:8" ht="18" customHeight="1">
      <c r="A9" s="129"/>
      <c r="B9" s="61" t="s">
        <v>55</v>
      </c>
      <c r="C9" s="60"/>
      <c r="D9" s="125" t="s">
        <v>56</v>
      </c>
      <c r="E9" s="126"/>
      <c r="F9" s="162"/>
      <c r="G9" s="128"/>
    </row>
    <row r="10" spans="1:8" ht="18" customHeight="1">
      <c r="A10" s="129"/>
      <c r="B10" s="61" t="s">
        <v>57</v>
      </c>
      <c r="C10" s="60"/>
      <c r="D10" s="125" t="s">
        <v>58</v>
      </c>
      <c r="E10" s="126"/>
      <c r="F10" s="162"/>
      <c r="G10" s="128"/>
    </row>
    <row r="11" spans="1:8" ht="18" customHeight="1">
      <c r="A11" s="129"/>
      <c r="B11" s="61" t="s">
        <v>59</v>
      </c>
      <c r="C11" s="59"/>
      <c r="D11" s="122" t="s">
        <v>60</v>
      </c>
      <c r="E11" s="122"/>
      <c r="F11" s="120">
        <v>0</v>
      </c>
      <c r="G11" s="121"/>
    </row>
    <row r="12" spans="1:8" ht="18" customHeight="1">
      <c r="A12" s="129"/>
      <c r="B12" s="63" t="s">
        <v>61</v>
      </c>
      <c r="C12" s="59"/>
      <c r="D12" s="122" t="s">
        <v>62</v>
      </c>
      <c r="E12" s="122"/>
      <c r="F12" s="120">
        <v>0</v>
      </c>
      <c r="G12" s="121"/>
    </row>
    <row r="13" spans="1:8" ht="18" customHeight="1">
      <c r="A13" s="129"/>
      <c r="B13" s="61" t="s">
        <v>63</v>
      </c>
      <c r="C13" s="116"/>
      <c r="D13" s="116"/>
      <c r="E13" s="116"/>
      <c r="F13" s="116"/>
      <c r="G13" s="116"/>
    </row>
    <row r="14" spans="1:8" ht="19.5" customHeight="1">
      <c r="A14" s="129"/>
      <c r="B14" s="61" t="s">
        <v>64</v>
      </c>
      <c r="C14" s="116"/>
      <c r="D14" s="116"/>
      <c r="E14" s="116"/>
      <c r="F14" s="116"/>
      <c r="G14" s="116"/>
    </row>
    <row r="15" spans="1:8" ht="24" customHeight="1">
      <c r="A15" s="154" t="s">
        <v>29</v>
      </c>
      <c r="B15" s="144" t="s">
        <v>65</v>
      </c>
      <c r="C15" s="64" t="s">
        <v>66</v>
      </c>
      <c r="D15" s="65" t="s">
        <v>67</v>
      </c>
      <c r="E15" s="65" t="s">
        <v>68</v>
      </c>
      <c r="F15" s="65" t="s">
        <v>69</v>
      </c>
      <c r="G15" s="65" t="s">
        <v>70</v>
      </c>
      <c r="H15" s="66" t="s">
        <v>71</v>
      </c>
    </row>
    <row r="16" spans="1:8" ht="18" customHeight="1">
      <c r="A16" s="155"/>
      <c r="B16" s="145"/>
      <c r="C16" s="67" t="str">
        <f>Parâmetros!B7</f>
        <v>Aumentar capacidade</v>
      </c>
      <c r="D16" s="68"/>
      <c r="E16" s="68"/>
      <c r="F16" s="68"/>
      <c r="G16" s="68"/>
      <c r="H16" s="70">
        <f>IF(D16="x",Parâmetros!C7,IF(E16="x",Parâmetros!C7*0.5,(IF(F16="x",Parâmetros!C7*0.25,0))))</f>
        <v>0</v>
      </c>
    </row>
    <row r="17" spans="1:8" ht="18" customHeight="1">
      <c r="A17" s="155"/>
      <c r="B17" s="145"/>
      <c r="C17" s="67" t="str">
        <f>Parâmetros!B8</f>
        <v>Iniciativa de transformação digital</v>
      </c>
      <c r="D17" s="68"/>
      <c r="E17" s="68"/>
      <c r="F17" s="68"/>
      <c r="G17" s="68"/>
      <c r="H17" s="70">
        <f>IF(D17="x",Parâmetros!C8,IF(E17="x",Parâmetros!C8*0.5,(IF(F17="x",Parâmetros!C8*0.25,0))))</f>
        <v>0</v>
      </c>
    </row>
    <row r="18" spans="1:8" ht="18" customHeight="1">
      <c r="A18" s="155"/>
      <c r="B18" s="145"/>
      <c r="C18" s="67" t="str">
        <f>Parâmetros!B9</f>
        <v>Liberar de pessoas p/ negócio</v>
      </c>
      <c r="D18" s="68"/>
      <c r="E18" s="68"/>
      <c r="F18" s="68"/>
      <c r="G18" s="68"/>
      <c r="H18" s="70">
        <f>IF(D18="x",Parâmetros!C9,IF(E18="x",Parâmetros!C9*0.5,(IF(F18="x",Parâmetros!C9*0.25,0))))</f>
        <v>0</v>
      </c>
    </row>
    <row r="19" spans="1:8" ht="18" customHeight="1">
      <c r="A19" s="155"/>
      <c r="B19" s="145"/>
      <c r="C19" s="67" t="str">
        <f>Parâmetros!B10</f>
        <v>Melhorar Experiência do Cliente</v>
      </c>
      <c r="D19" s="68"/>
      <c r="E19" s="68"/>
      <c r="F19" s="68"/>
      <c r="G19" s="68"/>
      <c r="H19" s="70">
        <f>IF(D19="x",Parâmetros!C10,IF(E19="x",Parâmetros!C10*0.5,(IF(F19="x",Parâmetros!C10*0.25,0))))</f>
        <v>0</v>
      </c>
    </row>
    <row r="20" spans="1:8" ht="18" customHeight="1">
      <c r="A20" s="155"/>
      <c r="B20" s="145"/>
      <c r="C20" s="67" t="str">
        <f>Parâmetros!B11</f>
        <v>Reduzir custo</v>
      </c>
      <c r="D20" s="68"/>
      <c r="E20" s="68"/>
      <c r="F20" s="68"/>
      <c r="G20" s="68"/>
      <c r="H20" s="70">
        <f>IF(D20="x",Parâmetros!C11,IF(E20="x",Parâmetros!C11*0.5,(IF(F20="x",Parâmetros!C11*0.25,0))))</f>
        <v>0</v>
      </c>
    </row>
    <row r="21" spans="1:8" ht="18" customHeight="1">
      <c r="A21" s="155"/>
      <c r="B21" s="145"/>
      <c r="C21" s="67" t="str">
        <f>Parâmetros!B12</f>
        <v>Reduzir erros opercionais</v>
      </c>
      <c r="D21" s="68"/>
      <c r="E21" s="68"/>
      <c r="F21" s="68"/>
      <c r="G21" s="68"/>
      <c r="H21" s="70">
        <f>IF(D21="x",Parâmetros!C12,IF(E21="x",Parâmetros!C12*0.5,(IF(F21="x",Parâmetros!C12*0.25,0))))</f>
        <v>0</v>
      </c>
    </row>
    <row r="22" spans="1:8" ht="18" customHeight="1">
      <c r="A22" s="155"/>
      <c r="B22" s="145"/>
      <c r="C22" s="67" t="str">
        <f>Parâmetros!B13</f>
        <v>Reduzir FTE</v>
      </c>
      <c r="D22" s="68"/>
      <c r="E22" s="68"/>
      <c r="F22" s="68"/>
      <c r="G22" s="68"/>
      <c r="H22" s="70">
        <f>IF(D22="x",Parâmetros!C13,IF(E22="x",Parâmetros!C13*0.5,(IF(F22="x",Parâmetros!C13*0.25,0))))</f>
        <v>0</v>
      </c>
    </row>
    <row r="23" spans="1:8" ht="18" customHeight="1">
      <c r="A23" s="155"/>
      <c r="B23" s="145"/>
      <c r="C23" s="67" t="str">
        <f>Parâmetros!B14</f>
        <v>Reduzir tempo de resposta</v>
      </c>
      <c r="D23" s="68"/>
      <c r="E23" s="68"/>
      <c r="F23" s="68"/>
      <c r="G23" s="68"/>
      <c r="H23" s="70">
        <f>IF(D23="x",Parâmetros!C14,IF(E23="x",Parâmetros!C14*0.5,(IF(F23="x",Parâmetros!C14*0.25,0))))</f>
        <v>0</v>
      </c>
    </row>
    <row r="24" spans="1:8" ht="18" customHeight="1">
      <c r="A24" s="155"/>
      <c r="B24" s="146"/>
      <c r="C24" s="71" t="s">
        <v>72</v>
      </c>
      <c r="D24" s="82">
        <f>SUM(H16:H23)/Parâmetros!C15</f>
        <v>0</v>
      </c>
      <c r="E24" s="147"/>
      <c r="F24" s="148"/>
      <c r="G24" s="149"/>
    </row>
    <row r="25" spans="1:8" ht="138.94999999999999" customHeight="1">
      <c r="A25" s="155"/>
      <c r="B25" s="73" t="s">
        <v>73</v>
      </c>
      <c r="C25" s="161"/>
      <c r="D25" s="161"/>
      <c r="E25" s="161"/>
      <c r="F25" s="161"/>
      <c r="G25" s="161"/>
    </row>
    <row r="26" spans="1:8" ht="138.94999999999999" customHeight="1">
      <c r="A26" s="155"/>
      <c r="B26" s="73" t="s">
        <v>74</v>
      </c>
      <c r="C26" s="161"/>
      <c r="D26" s="161"/>
      <c r="E26" s="161"/>
      <c r="F26" s="161"/>
      <c r="G26" s="161"/>
    </row>
    <row r="27" spans="1:8" ht="18" customHeight="1">
      <c r="A27" s="155"/>
      <c r="B27" s="73" t="s">
        <v>75</v>
      </c>
      <c r="C27" s="74">
        <f>C12/Parâmetros!C18</f>
        <v>0</v>
      </c>
      <c r="D27" s="135" t="s">
        <v>76</v>
      </c>
      <c r="E27" s="136"/>
      <c r="F27" s="137"/>
      <c r="G27" s="128"/>
    </row>
    <row r="28" spans="1:8" ht="18" customHeight="1">
      <c r="A28" s="155"/>
      <c r="B28" s="73" t="s">
        <v>77</v>
      </c>
      <c r="C28" s="75"/>
      <c r="D28" s="135" t="s">
        <v>78</v>
      </c>
      <c r="E28" s="136"/>
      <c r="F28" s="137"/>
      <c r="G28" s="128"/>
    </row>
    <row r="29" spans="1:8" ht="18" customHeight="1">
      <c r="A29" s="155"/>
      <c r="B29" s="73" t="s">
        <v>79</v>
      </c>
      <c r="C29" s="75"/>
      <c r="D29" s="135" t="s">
        <v>80</v>
      </c>
      <c r="E29" s="136"/>
      <c r="F29" s="138"/>
      <c r="G29" s="139"/>
    </row>
    <row r="30" spans="1:8" ht="18" customHeight="1">
      <c r="A30" s="156"/>
      <c r="B30" s="73" t="s">
        <v>81</v>
      </c>
      <c r="C30" s="151"/>
      <c r="D30" s="152"/>
      <c r="E30" s="152"/>
      <c r="F30" s="152"/>
      <c r="G30" s="153"/>
    </row>
    <row r="31" spans="1:8" ht="18" customHeight="1">
      <c r="A31" s="130" t="s">
        <v>82</v>
      </c>
      <c r="B31" s="76" t="s">
        <v>83</v>
      </c>
      <c r="C31" s="77"/>
      <c r="D31" s="140" t="s">
        <v>84</v>
      </c>
      <c r="E31" s="141"/>
      <c r="F31" s="133">
        <f>C31*Parâmetros!D50</f>
        <v>0</v>
      </c>
      <c r="G31" s="134"/>
    </row>
    <row r="32" spans="1:8" ht="18" customHeight="1">
      <c r="A32" s="131"/>
      <c r="B32" s="76" t="s">
        <v>85</v>
      </c>
      <c r="C32" s="77"/>
      <c r="D32" s="132" t="s">
        <v>86</v>
      </c>
      <c r="E32" s="132"/>
      <c r="F32" s="133">
        <f>C32*(IF(F29=Parâmetros!C39,Parâmetros!E39,(IF(F29=Parâmetros!C40,Parâmetros!E40,(IF(F29=Parâmetros!C41,Parâmetros!E41,0))))))</f>
        <v>0</v>
      </c>
      <c r="G32" s="134"/>
    </row>
    <row r="33" spans="1:7" ht="18" customHeight="1">
      <c r="A33" s="131"/>
      <c r="B33" s="76" t="s">
        <v>87</v>
      </c>
      <c r="C33" s="77"/>
      <c r="D33" s="132" t="s">
        <v>88</v>
      </c>
      <c r="E33" s="132"/>
      <c r="F33" s="133">
        <f>C33*F11</f>
        <v>0</v>
      </c>
      <c r="G33" s="134"/>
    </row>
    <row r="34" spans="1:7" ht="18" customHeight="1">
      <c r="A34" s="131"/>
      <c r="B34" s="76" t="s">
        <v>89</v>
      </c>
      <c r="C34" s="77"/>
      <c r="D34" s="132" t="s">
        <v>90</v>
      </c>
      <c r="E34" s="132"/>
      <c r="F34" s="133">
        <f>C34*Parâmetros!C44</f>
        <v>0</v>
      </c>
      <c r="G34" s="134"/>
    </row>
    <row r="35" spans="1:7" ht="18" customHeight="1">
      <c r="A35" s="131"/>
      <c r="B35" s="76" t="s">
        <v>91</v>
      </c>
      <c r="C35" s="78">
        <f>SUM(F31:G34)</f>
        <v>0</v>
      </c>
      <c r="D35" s="132" t="s">
        <v>92</v>
      </c>
      <c r="E35" s="132"/>
      <c r="F35" s="133">
        <f>SUM(F32:G34)</f>
        <v>0</v>
      </c>
      <c r="G35" s="134"/>
    </row>
    <row r="36" spans="1:7" ht="18" customHeight="1">
      <c r="A36" s="131"/>
      <c r="B36" s="76" t="s">
        <v>93</v>
      </c>
      <c r="C36" s="78">
        <f>C35*12</f>
        <v>0</v>
      </c>
      <c r="D36" s="132" t="s">
        <v>94</v>
      </c>
      <c r="E36" s="132"/>
      <c r="F36" s="133">
        <f>F35*12</f>
        <v>0</v>
      </c>
      <c r="G36" s="134"/>
    </row>
    <row r="37" spans="1:7" ht="18" customHeight="1">
      <c r="A37" s="142" t="s">
        <v>31</v>
      </c>
      <c r="B37" s="79" t="s">
        <v>95</v>
      </c>
      <c r="C37" s="80">
        <f>(F12*12)-C36</f>
        <v>0</v>
      </c>
    </row>
    <row r="38" spans="1:7" ht="18" customHeight="1">
      <c r="A38" s="143"/>
      <c r="B38" s="79" t="s">
        <v>96</v>
      </c>
      <c r="C38" s="80">
        <f>(F12*24)-C36-F36-C37</f>
        <v>0</v>
      </c>
    </row>
    <row r="39" spans="1:7" ht="18" customHeight="1">
      <c r="A39" s="143"/>
      <c r="B39" s="79" t="s">
        <v>97</v>
      </c>
      <c r="C39" s="81">
        <f>IF(F12=0,,(IF(C35=0,,(-12*(-(C35*12)/(F12*12))))))</f>
        <v>0</v>
      </c>
    </row>
    <row r="43" spans="1:7">
      <c r="C43" s="1"/>
    </row>
    <row r="44" spans="1:7">
      <c r="C44" s="1"/>
    </row>
  </sheetData>
  <sheetProtection password="B370" sheet="1" objects="1" scenarios="1" selectLockedCells="1"/>
  <mergeCells count="47">
    <mergeCell ref="A37:A39"/>
    <mergeCell ref="B15:B24"/>
    <mergeCell ref="D35:E35"/>
    <mergeCell ref="F35:G35"/>
    <mergeCell ref="D36:E36"/>
    <mergeCell ref="F36:G36"/>
    <mergeCell ref="E24:G24"/>
    <mergeCell ref="C25:G25"/>
    <mergeCell ref="C26:G26"/>
    <mergeCell ref="D27:E27"/>
    <mergeCell ref="F27:G27"/>
    <mergeCell ref="A15:A30"/>
    <mergeCell ref="C30:G30"/>
    <mergeCell ref="A7:A14"/>
    <mergeCell ref="A31:A36"/>
    <mergeCell ref="D32:E32"/>
    <mergeCell ref="F32:G32"/>
    <mergeCell ref="D33:E33"/>
    <mergeCell ref="F33:G33"/>
    <mergeCell ref="D34:E34"/>
    <mergeCell ref="F34:G34"/>
    <mergeCell ref="D28:E28"/>
    <mergeCell ref="F28:G28"/>
    <mergeCell ref="D29:E29"/>
    <mergeCell ref="F29:G29"/>
    <mergeCell ref="D31:E31"/>
    <mergeCell ref="F31:G31"/>
    <mergeCell ref="C14:G14"/>
    <mergeCell ref="D11:E11"/>
    <mergeCell ref="F11:G11"/>
    <mergeCell ref="D12:E12"/>
    <mergeCell ref="F12:G12"/>
    <mergeCell ref="C13:G13"/>
    <mergeCell ref="C7:G7"/>
    <mergeCell ref="C8:G8"/>
    <mergeCell ref="D9:E9"/>
    <mergeCell ref="F9:G9"/>
    <mergeCell ref="D10:E10"/>
    <mergeCell ref="F10:G10"/>
    <mergeCell ref="A1:G1"/>
    <mergeCell ref="A2:G2"/>
    <mergeCell ref="D3:E3"/>
    <mergeCell ref="F3:G3"/>
    <mergeCell ref="C4:G4"/>
    <mergeCell ref="A3:A6"/>
    <mergeCell ref="C5:G5"/>
    <mergeCell ref="C6:G6"/>
  </mergeCells>
  <conditionalFormatting sqref="D16:G16">
    <cfRule type="duplicateValues" dxfId="29" priority="10"/>
  </conditionalFormatting>
  <conditionalFormatting sqref="D17:G17">
    <cfRule type="duplicateValues" dxfId="28" priority="9"/>
  </conditionalFormatting>
  <conditionalFormatting sqref="D18:G18">
    <cfRule type="duplicateValues" dxfId="27" priority="8"/>
  </conditionalFormatting>
  <conditionalFormatting sqref="D19:G19">
    <cfRule type="duplicateValues" dxfId="26" priority="7"/>
  </conditionalFormatting>
  <conditionalFormatting sqref="D20:G20">
    <cfRule type="duplicateValues" dxfId="25" priority="6"/>
  </conditionalFormatting>
  <conditionalFormatting sqref="D21:G21">
    <cfRule type="duplicateValues" dxfId="24" priority="5"/>
  </conditionalFormatting>
  <conditionalFormatting sqref="D22:G22">
    <cfRule type="duplicateValues" dxfId="23" priority="4"/>
  </conditionalFormatting>
  <conditionalFormatting sqref="D23:G23">
    <cfRule type="duplicateValues" dxfId="22" priority="3"/>
  </conditionalFormatting>
  <conditionalFormatting sqref="C37:C38">
    <cfRule type="cellIs" dxfId="21" priority="1" operator="greaterThan">
      <formula>0</formula>
    </cfRule>
    <cfRule type="cellIs" dxfId="20" priority="2" operator="lessThan">
      <formula>0</formula>
    </cfRule>
  </conditionalFormatting>
  <dataValidations count="3">
    <dataValidation type="list" allowBlank="1" showInputMessage="1" showErrorMessage="1" sqref="C28" xr:uid="{00000000-0002-0000-0500-000000000000}">
      <formula1>"Muito smples,Simples,Médio,Complexo,Muito Complexo"</formula1>
    </dataValidation>
    <dataValidation type="list" allowBlank="1" showInputMessage="1" showErrorMessage="1" sqref="C30:G30" xr:uid="{00000000-0002-0000-0500-000001000000}">
      <formula1>"RECOMENDADO,NÃO RECOMENDADO,EM ESPERA (DEPENDÊNCIAS)"</formula1>
    </dataValidation>
    <dataValidation type="list" allowBlank="1" showInputMessage="1" showErrorMessage="1" sqref="C31" xr:uid="{00000000-0002-0000-0500-000002000000}">
      <formula1>"1,2,3,4,5"</formula1>
    </dataValidation>
  </dataValidations>
  <pageMargins left="0.60166666666666668" right="0.75138888888888899" top="1" bottom="1" header="0.5" footer="0.5"/>
  <pageSetup paperSize="9" scale="77"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3000000}">
          <x14:formula1>
            <xm:f>Parâmetros!$C$39:$C$41</xm:f>
          </x14:formula1>
          <xm:sqref>F29:G29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44"/>
  <sheetViews>
    <sheetView showGridLines="0" showRowColHeaders="0" zoomScaleNormal="100" workbookViewId="0">
      <selection activeCell="A2" sqref="A2:G2"/>
    </sheetView>
  </sheetViews>
  <sheetFormatPr defaultColWidth="9.125" defaultRowHeight="14.45"/>
  <cols>
    <col min="1" max="1" width="8" customWidth="1"/>
    <col min="2" max="2" width="28.375" customWidth="1"/>
    <col min="3" max="3" width="31.5" customWidth="1"/>
    <col min="4" max="7" width="11.5" customWidth="1"/>
    <col min="8" max="8" width="9.125" hidden="1" customWidth="1"/>
  </cols>
  <sheetData>
    <row r="1" spans="1:8" ht="21.95" customHeight="1">
      <c r="A1" s="108" t="s">
        <v>0</v>
      </c>
      <c r="B1" s="109"/>
      <c r="C1" s="109"/>
      <c r="D1" s="109"/>
      <c r="E1" s="109"/>
      <c r="F1" s="109"/>
      <c r="G1" s="109"/>
    </row>
    <row r="2" spans="1:8" ht="20.100000000000001" customHeight="1">
      <c r="A2" s="110" t="s">
        <v>46</v>
      </c>
      <c r="B2" s="111"/>
      <c r="C2" s="111"/>
      <c r="D2" s="111"/>
      <c r="E2" s="111"/>
      <c r="F2" s="111"/>
      <c r="G2" s="111"/>
    </row>
    <row r="3" spans="1:8" ht="18" customHeight="1">
      <c r="A3" s="117"/>
      <c r="B3" s="58" t="s">
        <v>47</v>
      </c>
      <c r="C3" s="59"/>
      <c r="D3" s="112" t="s">
        <v>48</v>
      </c>
      <c r="E3" s="112"/>
      <c r="F3" s="113" t="s">
        <v>100</v>
      </c>
      <c r="G3" s="114"/>
    </row>
    <row r="4" spans="1:8" ht="18" customHeight="1">
      <c r="A4" s="118"/>
      <c r="B4" s="58" t="s">
        <v>50</v>
      </c>
      <c r="C4" s="157"/>
      <c r="D4" s="158"/>
      <c r="E4" s="158"/>
      <c r="F4" s="158"/>
      <c r="G4" s="159"/>
    </row>
    <row r="5" spans="1:8" ht="18" customHeight="1">
      <c r="A5" s="118"/>
      <c r="B5" s="58" t="s">
        <v>51</v>
      </c>
      <c r="C5" s="157"/>
      <c r="D5" s="158"/>
      <c r="E5" s="158"/>
      <c r="F5" s="158"/>
      <c r="G5" s="159"/>
    </row>
    <row r="6" spans="1:8" ht="18" customHeight="1">
      <c r="A6" s="119"/>
      <c r="B6" s="58" t="s">
        <v>52</v>
      </c>
      <c r="C6" s="157"/>
      <c r="D6" s="158"/>
      <c r="E6" s="158"/>
      <c r="F6" s="158"/>
      <c r="G6" s="159"/>
    </row>
    <row r="7" spans="1:8" ht="18" customHeight="1">
      <c r="A7" s="129" t="s">
        <v>28</v>
      </c>
      <c r="B7" s="61" t="s">
        <v>53</v>
      </c>
      <c r="C7" s="157"/>
      <c r="D7" s="158"/>
      <c r="E7" s="158"/>
      <c r="F7" s="158"/>
      <c r="G7" s="159"/>
    </row>
    <row r="8" spans="1:8" ht="140.1" customHeight="1">
      <c r="A8" s="129"/>
      <c r="B8" s="61" t="s">
        <v>54</v>
      </c>
      <c r="C8" s="164"/>
      <c r="D8" s="165"/>
      <c r="E8" s="165"/>
      <c r="F8" s="165"/>
      <c r="G8" s="166"/>
    </row>
    <row r="9" spans="1:8" ht="18" customHeight="1">
      <c r="A9" s="129"/>
      <c r="B9" s="61" t="s">
        <v>55</v>
      </c>
      <c r="C9" s="60"/>
      <c r="D9" s="125" t="s">
        <v>56</v>
      </c>
      <c r="E9" s="126"/>
      <c r="F9" s="162"/>
      <c r="G9" s="128"/>
    </row>
    <row r="10" spans="1:8" ht="18" customHeight="1">
      <c r="A10" s="129"/>
      <c r="B10" s="61" t="s">
        <v>57</v>
      </c>
      <c r="C10" s="60"/>
      <c r="D10" s="125" t="s">
        <v>58</v>
      </c>
      <c r="E10" s="126"/>
      <c r="F10" s="162"/>
      <c r="G10" s="128"/>
    </row>
    <row r="11" spans="1:8" ht="18" customHeight="1">
      <c r="A11" s="129"/>
      <c r="B11" s="61" t="s">
        <v>59</v>
      </c>
      <c r="C11" s="59"/>
      <c r="D11" s="125" t="s">
        <v>60</v>
      </c>
      <c r="E11" s="126"/>
      <c r="F11" s="163">
        <v>0</v>
      </c>
      <c r="G11" s="121"/>
    </row>
    <row r="12" spans="1:8" ht="18" customHeight="1">
      <c r="A12" s="129"/>
      <c r="B12" s="63" t="s">
        <v>61</v>
      </c>
      <c r="C12" s="59"/>
      <c r="D12" s="125" t="s">
        <v>62</v>
      </c>
      <c r="E12" s="126"/>
      <c r="F12" s="163">
        <v>0</v>
      </c>
      <c r="G12" s="121"/>
    </row>
    <row r="13" spans="1:8" ht="18" customHeight="1">
      <c r="A13" s="129"/>
      <c r="B13" s="61" t="s">
        <v>63</v>
      </c>
      <c r="C13" s="157"/>
      <c r="D13" s="158"/>
      <c r="E13" s="158"/>
      <c r="F13" s="158"/>
      <c r="G13" s="159"/>
    </row>
    <row r="14" spans="1:8" ht="19.5" customHeight="1">
      <c r="A14" s="129"/>
      <c r="B14" s="61" t="s">
        <v>64</v>
      </c>
      <c r="C14" s="157"/>
      <c r="D14" s="158"/>
      <c r="E14" s="158"/>
      <c r="F14" s="158"/>
      <c r="G14" s="159"/>
    </row>
    <row r="15" spans="1:8" ht="24" customHeight="1">
      <c r="A15" s="154" t="s">
        <v>29</v>
      </c>
      <c r="B15" s="144" t="s">
        <v>65</v>
      </c>
      <c r="C15" s="64" t="s">
        <v>66</v>
      </c>
      <c r="D15" s="65" t="s">
        <v>67</v>
      </c>
      <c r="E15" s="65" t="s">
        <v>68</v>
      </c>
      <c r="F15" s="65" t="s">
        <v>69</v>
      </c>
      <c r="G15" s="65" t="s">
        <v>70</v>
      </c>
      <c r="H15" s="66" t="s">
        <v>71</v>
      </c>
    </row>
    <row r="16" spans="1:8" ht="18" customHeight="1">
      <c r="A16" s="155"/>
      <c r="B16" s="170"/>
      <c r="C16" s="67" t="str">
        <f>Parâmetros!B7</f>
        <v>Aumentar capacidade</v>
      </c>
      <c r="D16" s="68"/>
      <c r="E16" s="68"/>
      <c r="F16" s="68"/>
      <c r="G16" s="68"/>
      <c r="H16" s="70">
        <f>IF(D16="x",Parâmetros!C7,IF(E16="x",Parâmetros!C7*0.5,(IF(F16="x",Parâmetros!C7*0.25,0))))</f>
        <v>0</v>
      </c>
    </row>
    <row r="17" spans="1:8" ht="18" customHeight="1">
      <c r="A17" s="155"/>
      <c r="B17" s="170"/>
      <c r="C17" s="67" t="str">
        <f>Parâmetros!B8</f>
        <v>Iniciativa de transformação digital</v>
      </c>
      <c r="D17" s="68"/>
      <c r="E17" s="68"/>
      <c r="F17" s="68"/>
      <c r="G17" s="68"/>
      <c r="H17" s="70">
        <f>IF(D17="x",Parâmetros!C8,IF(E17="x",Parâmetros!C8*0.5,(IF(F17="x",Parâmetros!C8*0.25,0))))</f>
        <v>0</v>
      </c>
    </row>
    <row r="18" spans="1:8" ht="18" customHeight="1">
      <c r="A18" s="155"/>
      <c r="B18" s="170"/>
      <c r="C18" s="67" t="str">
        <f>Parâmetros!B9</f>
        <v>Liberar de pessoas p/ negócio</v>
      </c>
      <c r="D18" s="68"/>
      <c r="E18" s="68"/>
      <c r="F18" s="68"/>
      <c r="G18" s="68"/>
      <c r="H18" s="70">
        <f>IF(D18="x",Parâmetros!C9,IF(E18="x",Parâmetros!C9*0.5,(IF(F18="x",Parâmetros!C9*0.25,0))))</f>
        <v>0</v>
      </c>
    </row>
    <row r="19" spans="1:8" ht="18" customHeight="1">
      <c r="A19" s="155"/>
      <c r="B19" s="170"/>
      <c r="C19" s="67" t="str">
        <f>Parâmetros!B10</f>
        <v>Melhorar Experiência do Cliente</v>
      </c>
      <c r="D19" s="68"/>
      <c r="E19" s="68"/>
      <c r="F19" s="68"/>
      <c r="G19" s="68"/>
      <c r="H19" s="70">
        <f>IF(D19="x",Parâmetros!C10,IF(E19="x",Parâmetros!C10*0.5,(IF(F19="x",Parâmetros!C10*0.25,0))))</f>
        <v>0</v>
      </c>
    </row>
    <row r="20" spans="1:8" ht="18" customHeight="1">
      <c r="A20" s="155"/>
      <c r="B20" s="170"/>
      <c r="C20" s="67" t="str">
        <f>Parâmetros!B11</f>
        <v>Reduzir custo</v>
      </c>
      <c r="D20" s="68"/>
      <c r="E20" s="68"/>
      <c r="F20" s="68"/>
      <c r="G20" s="68"/>
      <c r="H20" s="70">
        <f>IF(D20="x",Parâmetros!C11,IF(E20="x",Parâmetros!C11*0.5,(IF(F20="x",Parâmetros!C11*0.25,0))))</f>
        <v>0</v>
      </c>
    </row>
    <row r="21" spans="1:8" ht="18" customHeight="1">
      <c r="A21" s="155"/>
      <c r="B21" s="170"/>
      <c r="C21" s="67" t="str">
        <f>Parâmetros!B12</f>
        <v>Reduzir erros opercionais</v>
      </c>
      <c r="D21" s="68"/>
      <c r="E21" s="68"/>
      <c r="F21" s="68"/>
      <c r="G21" s="68"/>
      <c r="H21" s="70">
        <f>IF(D21="x",Parâmetros!C12,IF(E21="x",Parâmetros!C12*0.5,(IF(F21="x",Parâmetros!C12*0.25,0))))</f>
        <v>0</v>
      </c>
    </row>
    <row r="22" spans="1:8" ht="18" customHeight="1">
      <c r="A22" s="155"/>
      <c r="B22" s="170"/>
      <c r="C22" s="67" t="str">
        <f>Parâmetros!B13</f>
        <v>Reduzir FTE</v>
      </c>
      <c r="D22" s="68"/>
      <c r="E22" s="68"/>
      <c r="F22" s="68"/>
      <c r="G22" s="68"/>
      <c r="H22" s="70">
        <f>IF(D22="x",Parâmetros!C13,IF(E22="x",Parâmetros!C13*0.5,(IF(F22="x",Parâmetros!C13*0.25,0))))</f>
        <v>0</v>
      </c>
    </row>
    <row r="23" spans="1:8" ht="18" customHeight="1">
      <c r="A23" s="155"/>
      <c r="B23" s="170"/>
      <c r="C23" s="67" t="str">
        <f>Parâmetros!B14</f>
        <v>Reduzir tempo de resposta</v>
      </c>
      <c r="D23" s="68"/>
      <c r="E23" s="68"/>
      <c r="F23" s="68"/>
      <c r="G23" s="68"/>
      <c r="H23" s="70">
        <f>IF(D23="x",Parâmetros!C14,IF(E23="x",Parâmetros!C14*0.5,(IF(F23="x",Parâmetros!C14*0.25,0))))</f>
        <v>0</v>
      </c>
    </row>
    <row r="24" spans="1:8" ht="18" customHeight="1">
      <c r="A24" s="155"/>
      <c r="B24" s="171"/>
      <c r="C24" s="71" t="s">
        <v>72</v>
      </c>
      <c r="D24" s="82">
        <f>SUM(H16:H23)/Parâmetros!C15</f>
        <v>0</v>
      </c>
      <c r="E24" s="147"/>
      <c r="F24" s="148"/>
      <c r="G24" s="149"/>
    </row>
    <row r="25" spans="1:8" ht="138.94999999999999" customHeight="1">
      <c r="A25" s="155"/>
      <c r="B25" s="73" t="s">
        <v>73</v>
      </c>
      <c r="C25" s="164"/>
      <c r="D25" s="165"/>
      <c r="E25" s="165"/>
      <c r="F25" s="165"/>
      <c r="G25" s="166"/>
    </row>
    <row r="26" spans="1:8" ht="138.94999999999999" customHeight="1">
      <c r="A26" s="155"/>
      <c r="B26" s="73" t="s">
        <v>74</v>
      </c>
      <c r="C26" s="164"/>
      <c r="D26" s="165"/>
      <c r="E26" s="165"/>
      <c r="F26" s="165"/>
      <c r="G26" s="166"/>
    </row>
    <row r="27" spans="1:8" ht="18" customHeight="1">
      <c r="A27" s="155"/>
      <c r="B27" s="73" t="s">
        <v>75</v>
      </c>
      <c r="C27" s="74">
        <f>C12/Parâmetros!C18</f>
        <v>0</v>
      </c>
      <c r="D27" s="135" t="s">
        <v>76</v>
      </c>
      <c r="E27" s="136"/>
      <c r="F27" s="137"/>
      <c r="G27" s="168"/>
    </row>
    <row r="28" spans="1:8" ht="18" customHeight="1">
      <c r="A28" s="155"/>
      <c r="B28" s="73" t="s">
        <v>77</v>
      </c>
      <c r="C28" s="75"/>
      <c r="D28" s="135" t="s">
        <v>78</v>
      </c>
      <c r="E28" s="136"/>
      <c r="F28" s="137"/>
      <c r="G28" s="168"/>
    </row>
    <row r="29" spans="1:8" ht="18" customHeight="1">
      <c r="A29" s="155"/>
      <c r="B29" s="73" t="s">
        <v>79</v>
      </c>
      <c r="C29" s="75"/>
      <c r="D29" s="135" t="s">
        <v>80</v>
      </c>
      <c r="E29" s="136"/>
      <c r="F29" s="169"/>
      <c r="G29" s="139"/>
    </row>
    <row r="30" spans="1:8" ht="18" customHeight="1">
      <c r="A30" s="156"/>
      <c r="B30" s="73" t="s">
        <v>81</v>
      </c>
      <c r="C30" s="151"/>
      <c r="D30" s="152"/>
      <c r="E30" s="152"/>
      <c r="F30" s="152"/>
      <c r="G30" s="153"/>
    </row>
    <row r="31" spans="1:8" ht="18" customHeight="1">
      <c r="A31" s="130" t="s">
        <v>82</v>
      </c>
      <c r="B31" s="76" t="s">
        <v>83</v>
      </c>
      <c r="C31" s="77"/>
      <c r="D31" s="140" t="s">
        <v>84</v>
      </c>
      <c r="E31" s="141"/>
      <c r="F31" s="167">
        <f>C31*Parâmetros!D50</f>
        <v>0</v>
      </c>
      <c r="G31" s="134"/>
    </row>
    <row r="32" spans="1:8" ht="18" customHeight="1">
      <c r="A32" s="131"/>
      <c r="B32" s="76" t="s">
        <v>85</v>
      </c>
      <c r="C32" s="77"/>
      <c r="D32" s="140" t="s">
        <v>86</v>
      </c>
      <c r="E32" s="141"/>
      <c r="F32" s="167">
        <f>C32*(IF(F29=Parâmetros!C39,Parâmetros!E39,(IF(F29=Parâmetros!C40,Parâmetros!E40,(IF(F29=Parâmetros!C41,Parâmetros!E41,0))))))</f>
        <v>0</v>
      </c>
      <c r="G32" s="134"/>
    </row>
    <row r="33" spans="1:7" ht="18" customHeight="1">
      <c r="A33" s="131"/>
      <c r="B33" s="76" t="s">
        <v>87</v>
      </c>
      <c r="C33" s="77"/>
      <c r="D33" s="140" t="s">
        <v>88</v>
      </c>
      <c r="E33" s="141"/>
      <c r="F33" s="167">
        <f>C33*F11</f>
        <v>0</v>
      </c>
      <c r="G33" s="134"/>
    </row>
    <row r="34" spans="1:7" ht="18" customHeight="1">
      <c r="A34" s="131"/>
      <c r="B34" s="76" t="s">
        <v>89</v>
      </c>
      <c r="C34" s="77"/>
      <c r="D34" s="140" t="s">
        <v>90</v>
      </c>
      <c r="E34" s="141"/>
      <c r="F34" s="167">
        <f>C34*Parâmetros!C44</f>
        <v>0</v>
      </c>
      <c r="G34" s="134"/>
    </row>
    <row r="35" spans="1:7" ht="18" customHeight="1">
      <c r="A35" s="131"/>
      <c r="B35" s="76" t="s">
        <v>91</v>
      </c>
      <c r="C35" s="78">
        <f>SUM(F31:G34)</f>
        <v>0</v>
      </c>
      <c r="D35" s="140" t="s">
        <v>92</v>
      </c>
      <c r="E35" s="141"/>
      <c r="F35" s="167">
        <f>SUM(F32:G34)</f>
        <v>0</v>
      </c>
      <c r="G35" s="134"/>
    </row>
    <row r="36" spans="1:7" ht="18" customHeight="1">
      <c r="A36" s="131"/>
      <c r="B36" s="76" t="s">
        <v>93</v>
      </c>
      <c r="C36" s="78">
        <f>C35*12</f>
        <v>0</v>
      </c>
      <c r="D36" s="140" t="s">
        <v>94</v>
      </c>
      <c r="E36" s="141"/>
      <c r="F36" s="167">
        <f>F35*12</f>
        <v>0</v>
      </c>
      <c r="G36" s="134"/>
    </row>
    <row r="37" spans="1:7" ht="18" customHeight="1">
      <c r="A37" s="142" t="s">
        <v>31</v>
      </c>
      <c r="B37" s="79" t="s">
        <v>95</v>
      </c>
      <c r="C37" s="80">
        <f>(F12*12)-C36</f>
        <v>0</v>
      </c>
    </row>
    <row r="38" spans="1:7" ht="18" customHeight="1">
      <c r="A38" s="143"/>
      <c r="B38" s="79" t="s">
        <v>96</v>
      </c>
      <c r="C38" s="80">
        <f>(F12*24)-C36-F36-C37</f>
        <v>0</v>
      </c>
    </row>
    <row r="39" spans="1:7" ht="18" customHeight="1">
      <c r="A39" s="143"/>
      <c r="B39" s="79" t="s">
        <v>97</v>
      </c>
      <c r="C39" s="81">
        <f>IF(F12=0,,(IF(C35=0,,(-12*(-(C35*12)/(F12*12))))))</f>
        <v>0</v>
      </c>
    </row>
    <row r="43" spans="1:7">
      <c r="C43" s="1"/>
    </row>
    <row r="44" spans="1:7">
      <c r="C44" s="1"/>
    </row>
  </sheetData>
  <sheetProtection password="B370" sheet="1" objects="1" scenarios="1" selectLockedCells="1"/>
  <mergeCells count="47">
    <mergeCell ref="A37:A39"/>
    <mergeCell ref="B15:B24"/>
    <mergeCell ref="D35:E35"/>
    <mergeCell ref="F35:G35"/>
    <mergeCell ref="D36:E36"/>
    <mergeCell ref="F36:G36"/>
    <mergeCell ref="E24:G24"/>
    <mergeCell ref="C25:G25"/>
    <mergeCell ref="C26:G26"/>
    <mergeCell ref="D27:E27"/>
    <mergeCell ref="F27:G27"/>
    <mergeCell ref="A15:A30"/>
    <mergeCell ref="C30:G30"/>
    <mergeCell ref="A7:A14"/>
    <mergeCell ref="A31:A36"/>
    <mergeCell ref="D32:E32"/>
    <mergeCell ref="F32:G32"/>
    <mergeCell ref="D33:E33"/>
    <mergeCell ref="F33:G33"/>
    <mergeCell ref="D34:E34"/>
    <mergeCell ref="F34:G34"/>
    <mergeCell ref="D28:E28"/>
    <mergeCell ref="F28:G28"/>
    <mergeCell ref="D29:E29"/>
    <mergeCell ref="F29:G29"/>
    <mergeCell ref="D31:E31"/>
    <mergeCell ref="F31:G31"/>
    <mergeCell ref="C14:G14"/>
    <mergeCell ref="D11:E11"/>
    <mergeCell ref="F11:G11"/>
    <mergeCell ref="D12:E12"/>
    <mergeCell ref="F12:G12"/>
    <mergeCell ref="C13:G13"/>
    <mergeCell ref="C7:G7"/>
    <mergeCell ref="C8:G8"/>
    <mergeCell ref="D9:E9"/>
    <mergeCell ref="F9:G9"/>
    <mergeCell ref="D10:E10"/>
    <mergeCell ref="F10:G10"/>
    <mergeCell ref="A1:G1"/>
    <mergeCell ref="A2:G2"/>
    <mergeCell ref="D3:E3"/>
    <mergeCell ref="F3:G3"/>
    <mergeCell ref="C4:G4"/>
    <mergeCell ref="A3:A6"/>
    <mergeCell ref="C5:G5"/>
    <mergeCell ref="C6:G6"/>
  </mergeCells>
  <conditionalFormatting sqref="D16:G16">
    <cfRule type="duplicateValues" dxfId="19" priority="10"/>
  </conditionalFormatting>
  <conditionalFormatting sqref="D17:G17">
    <cfRule type="duplicateValues" dxfId="18" priority="9"/>
  </conditionalFormatting>
  <conditionalFormatting sqref="D18:G18">
    <cfRule type="duplicateValues" dxfId="17" priority="8"/>
  </conditionalFormatting>
  <conditionalFormatting sqref="D19:G19">
    <cfRule type="duplicateValues" dxfId="16" priority="7"/>
  </conditionalFormatting>
  <conditionalFormatting sqref="D20:G20">
    <cfRule type="duplicateValues" dxfId="15" priority="6"/>
  </conditionalFormatting>
  <conditionalFormatting sqref="D21:G21">
    <cfRule type="duplicateValues" dxfId="14" priority="5"/>
  </conditionalFormatting>
  <conditionalFormatting sqref="D22:G22">
    <cfRule type="duplicateValues" dxfId="13" priority="4"/>
  </conditionalFormatting>
  <conditionalFormatting sqref="D23:G23">
    <cfRule type="duplicateValues" dxfId="12" priority="3"/>
  </conditionalFormatting>
  <conditionalFormatting sqref="C37:C38">
    <cfRule type="cellIs" dxfId="11" priority="1" operator="greaterThan">
      <formula>0</formula>
    </cfRule>
    <cfRule type="cellIs" dxfId="10" priority="2" operator="lessThan">
      <formula>0</formula>
    </cfRule>
  </conditionalFormatting>
  <dataValidations count="3">
    <dataValidation type="list" allowBlank="1" showInputMessage="1" showErrorMessage="1" sqref="C28" xr:uid="{00000000-0002-0000-0600-000000000000}">
      <formula1>"Muito smples,Simples,Médio,Complexo,Muito Complexo"</formula1>
    </dataValidation>
    <dataValidation type="list" allowBlank="1" showInputMessage="1" showErrorMessage="1" sqref="C30:G30" xr:uid="{00000000-0002-0000-0600-000001000000}">
      <formula1>"RECOMENDADO,NÃO RECOMENDADO,EM ESPERA (DEPENDÊNCIAS)"</formula1>
    </dataValidation>
    <dataValidation type="list" allowBlank="1" showInputMessage="1" showErrorMessage="1" sqref="C31" xr:uid="{00000000-0002-0000-0600-000002000000}">
      <formula1>"1,2,3,4,5"</formula1>
    </dataValidation>
  </dataValidations>
  <pageMargins left="0.60166666666666668" right="0.75138888888888899" top="1" bottom="1" header="0.5" footer="0.5"/>
  <pageSetup paperSize="9" scale="77"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3000000}">
          <x14:formula1>
            <xm:f>Parâmetros!$C$39:$C$41</xm:f>
          </x14:formula1>
          <xm:sqref>F29:G29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44"/>
  <sheetViews>
    <sheetView showGridLines="0" showRowColHeaders="0" zoomScaleNormal="100" workbookViewId="0">
      <selection activeCell="A2" sqref="A2:G2"/>
    </sheetView>
  </sheetViews>
  <sheetFormatPr defaultColWidth="9.125" defaultRowHeight="14.45"/>
  <cols>
    <col min="1" max="1" width="8" customWidth="1"/>
    <col min="2" max="2" width="28.375" customWidth="1"/>
    <col min="3" max="3" width="31.5" customWidth="1"/>
    <col min="4" max="7" width="11.5" customWidth="1"/>
    <col min="8" max="8" width="9.125" hidden="1" customWidth="1"/>
  </cols>
  <sheetData>
    <row r="1" spans="1:8" ht="21.95" customHeight="1">
      <c r="A1" s="108" t="s">
        <v>0</v>
      </c>
      <c r="B1" s="109"/>
      <c r="C1" s="109"/>
      <c r="D1" s="109"/>
      <c r="E1" s="109"/>
      <c r="F1" s="109"/>
      <c r="G1" s="109"/>
    </row>
    <row r="2" spans="1:8" ht="20.100000000000001" customHeight="1">
      <c r="A2" s="110" t="s">
        <v>46</v>
      </c>
      <c r="B2" s="111"/>
      <c r="C2" s="111"/>
      <c r="D2" s="111"/>
      <c r="E2" s="111"/>
      <c r="F2" s="111"/>
      <c r="G2" s="111"/>
    </row>
    <row r="3" spans="1:8" ht="18" customHeight="1">
      <c r="A3" s="117"/>
      <c r="B3" s="58" t="s">
        <v>47</v>
      </c>
      <c r="C3" s="59"/>
      <c r="D3" s="112" t="s">
        <v>48</v>
      </c>
      <c r="E3" s="112"/>
      <c r="F3" s="113" t="s">
        <v>101</v>
      </c>
      <c r="G3" s="114"/>
    </row>
    <row r="4" spans="1:8" ht="18" customHeight="1">
      <c r="A4" s="118"/>
      <c r="B4" s="58" t="s">
        <v>50</v>
      </c>
      <c r="C4" s="115"/>
      <c r="D4" s="116"/>
      <c r="E4" s="116"/>
      <c r="F4" s="116"/>
      <c r="G4" s="116"/>
    </row>
    <row r="5" spans="1:8" ht="18" customHeight="1">
      <c r="A5" s="118"/>
      <c r="B5" s="58" t="s">
        <v>51</v>
      </c>
      <c r="C5" s="116"/>
      <c r="D5" s="116"/>
      <c r="E5" s="116"/>
      <c r="F5" s="116"/>
      <c r="G5" s="116"/>
    </row>
    <row r="6" spans="1:8" ht="18" customHeight="1">
      <c r="A6" s="119"/>
      <c r="B6" s="58" t="s">
        <v>52</v>
      </c>
      <c r="C6" s="116"/>
      <c r="D6" s="116"/>
      <c r="E6" s="116"/>
      <c r="F6" s="116"/>
      <c r="G6" s="116"/>
    </row>
    <row r="7" spans="1:8" ht="18" customHeight="1">
      <c r="A7" s="129" t="s">
        <v>28</v>
      </c>
      <c r="B7" s="61" t="s">
        <v>53</v>
      </c>
      <c r="C7" s="116"/>
      <c r="D7" s="116"/>
      <c r="E7" s="116"/>
      <c r="F7" s="116"/>
      <c r="G7" s="116"/>
    </row>
    <row r="8" spans="1:8" ht="140.1" customHeight="1">
      <c r="A8" s="129"/>
      <c r="B8" s="61" t="s">
        <v>54</v>
      </c>
      <c r="C8" s="160"/>
      <c r="D8" s="161"/>
      <c r="E8" s="161"/>
      <c r="F8" s="161"/>
      <c r="G8" s="161"/>
    </row>
    <row r="9" spans="1:8" ht="18" customHeight="1">
      <c r="A9" s="129"/>
      <c r="B9" s="61" t="s">
        <v>55</v>
      </c>
      <c r="C9" s="33"/>
      <c r="D9" s="125" t="s">
        <v>56</v>
      </c>
      <c r="E9" s="126"/>
      <c r="F9" s="162"/>
      <c r="G9" s="128"/>
    </row>
    <row r="10" spans="1:8" ht="18" customHeight="1">
      <c r="A10" s="129"/>
      <c r="B10" s="61" t="s">
        <v>57</v>
      </c>
      <c r="C10" s="33"/>
      <c r="D10" s="125" t="s">
        <v>58</v>
      </c>
      <c r="E10" s="126"/>
      <c r="F10" s="162"/>
      <c r="G10" s="128"/>
    </row>
    <row r="11" spans="1:8" ht="18" customHeight="1">
      <c r="A11" s="129"/>
      <c r="B11" s="61" t="s">
        <v>59</v>
      </c>
      <c r="C11" s="34"/>
      <c r="D11" s="122" t="s">
        <v>60</v>
      </c>
      <c r="E11" s="122"/>
      <c r="F11" s="120">
        <v>0</v>
      </c>
      <c r="G11" s="121"/>
    </row>
    <row r="12" spans="1:8" ht="18" customHeight="1">
      <c r="A12" s="129"/>
      <c r="B12" s="63" t="s">
        <v>61</v>
      </c>
      <c r="C12" s="59"/>
      <c r="D12" s="122" t="s">
        <v>62</v>
      </c>
      <c r="E12" s="122"/>
      <c r="F12" s="120">
        <f>F11*C12</f>
        <v>0</v>
      </c>
      <c r="G12" s="121"/>
    </row>
    <row r="13" spans="1:8" ht="18" customHeight="1">
      <c r="A13" s="129"/>
      <c r="B13" s="61" t="s">
        <v>63</v>
      </c>
      <c r="C13" s="157"/>
      <c r="D13" s="158"/>
      <c r="E13" s="158"/>
      <c r="F13" s="158"/>
      <c r="G13" s="159"/>
    </row>
    <row r="14" spans="1:8" ht="19.5" customHeight="1">
      <c r="A14" s="129"/>
      <c r="B14" s="61" t="s">
        <v>64</v>
      </c>
      <c r="C14" s="116"/>
      <c r="D14" s="116"/>
      <c r="E14" s="116"/>
      <c r="F14" s="116"/>
      <c r="G14" s="116"/>
    </row>
    <row r="15" spans="1:8" ht="24" customHeight="1">
      <c r="A15" s="154" t="s">
        <v>29</v>
      </c>
      <c r="B15" s="144" t="s">
        <v>65</v>
      </c>
      <c r="C15" s="64" t="s">
        <v>66</v>
      </c>
      <c r="D15" s="65" t="s">
        <v>67</v>
      </c>
      <c r="E15" s="65" t="s">
        <v>68</v>
      </c>
      <c r="F15" s="65" t="s">
        <v>69</v>
      </c>
      <c r="G15" s="65" t="s">
        <v>70</v>
      </c>
      <c r="H15" s="66" t="s">
        <v>71</v>
      </c>
    </row>
    <row r="16" spans="1:8" ht="18" customHeight="1">
      <c r="A16" s="155"/>
      <c r="B16" s="145"/>
      <c r="C16" s="67" t="str">
        <f>Parâmetros!B7</f>
        <v>Aumentar capacidade</v>
      </c>
      <c r="D16" s="68"/>
      <c r="E16" s="68"/>
      <c r="F16" s="68"/>
      <c r="G16" s="68"/>
      <c r="H16" s="70">
        <f>IF(D16="x",Parâmetros!C7,IF(E16="x",Parâmetros!C7*0.5,(IF(F16="x",Parâmetros!C7*0.25,0))))</f>
        <v>0</v>
      </c>
    </row>
    <row r="17" spans="1:8" ht="18" customHeight="1">
      <c r="A17" s="155"/>
      <c r="B17" s="145"/>
      <c r="C17" s="67" t="str">
        <f>Parâmetros!B8</f>
        <v>Iniciativa de transformação digital</v>
      </c>
      <c r="D17" s="68"/>
      <c r="E17" s="68"/>
      <c r="F17" s="68"/>
      <c r="G17" s="68"/>
      <c r="H17" s="70">
        <f>IF(D17="x",Parâmetros!C8,IF(E17="x",Parâmetros!C8*0.5,(IF(F17="x",Parâmetros!C8*0.25,0))))</f>
        <v>0</v>
      </c>
    </row>
    <row r="18" spans="1:8" ht="18" customHeight="1">
      <c r="A18" s="155"/>
      <c r="B18" s="145"/>
      <c r="C18" s="67" t="str">
        <f>Parâmetros!B9</f>
        <v>Liberar de pessoas p/ negócio</v>
      </c>
      <c r="D18" s="68"/>
      <c r="E18" s="68"/>
      <c r="F18" s="68"/>
      <c r="G18" s="68"/>
      <c r="H18" s="70">
        <f>IF(D18="x",Parâmetros!C9,IF(E18="x",Parâmetros!C9*0.5,(IF(F18="x",Parâmetros!C9*0.25,0))))</f>
        <v>0</v>
      </c>
    </row>
    <row r="19" spans="1:8" ht="18" customHeight="1">
      <c r="A19" s="155"/>
      <c r="B19" s="145"/>
      <c r="C19" s="67" t="str">
        <f>Parâmetros!B10</f>
        <v>Melhorar Experiência do Cliente</v>
      </c>
      <c r="D19" s="69"/>
      <c r="E19" s="68"/>
      <c r="F19" s="68"/>
      <c r="G19" s="68"/>
      <c r="H19" s="70">
        <f>IF(D19="x",Parâmetros!C10,IF(E19="x",Parâmetros!C10*0.5,(IF(F19="x",Parâmetros!C10*0.25,0))))</f>
        <v>0</v>
      </c>
    </row>
    <row r="20" spans="1:8" ht="18" customHeight="1">
      <c r="A20" s="155"/>
      <c r="B20" s="145"/>
      <c r="C20" s="67" t="str">
        <f>Parâmetros!B11</f>
        <v>Reduzir custo</v>
      </c>
      <c r="D20" s="68"/>
      <c r="E20" s="68"/>
      <c r="F20" s="68"/>
      <c r="G20" s="68"/>
      <c r="H20" s="70">
        <f>IF(D20="x",Parâmetros!C11,IF(E20="x",Parâmetros!C11*0.5,(IF(F20="x",Parâmetros!C11*0.25,0))))</f>
        <v>0</v>
      </c>
    </row>
    <row r="21" spans="1:8" ht="18" customHeight="1">
      <c r="A21" s="155"/>
      <c r="B21" s="145"/>
      <c r="C21" s="67" t="str">
        <f>Parâmetros!B12</f>
        <v>Reduzir erros opercionais</v>
      </c>
      <c r="D21" s="68"/>
      <c r="E21" s="68"/>
      <c r="F21" s="68"/>
      <c r="G21" s="68"/>
      <c r="H21" s="70">
        <f>IF(D21="x",Parâmetros!C12,IF(E21="x",Parâmetros!C12*0.5,(IF(F21="x",Parâmetros!C12*0.25,0))))</f>
        <v>0</v>
      </c>
    </row>
    <row r="22" spans="1:8" ht="18" customHeight="1">
      <c r="A22" s="155"/>
      <c r="B22" s="145"/>
      <c r="C22" s="67" t="str">
        <f>Parâmetros!B13</f>
        <v>Reduzir FTE</v>
      </c>
      <c r="D22" s="68"/>
      <c r="E22" s="68"/>
      <c r="F22" s="68"/>
      <c r="G22" s="68"/>
      <c r="H22" s="70">
        <f>IF(D22="x",Parâmetros!C13,IF(E22="x",Parâmetros!C13*0.5,(IF(F22="x",Parâmetros!C13*0.25,0))))</f>
        <v>0</v>
      </c>
    </row>
    <row r="23" spans="1:8" ht="18" customHeight="1">
      <c r="A23" s="155"/>
      <c r="B23" s="145"/>
      <c r="C23" s="67" t="str">
        <f>Parâmetros!B14</f>
        <v>Reduzir tempo de resposta</v>
      </c>
      <c r="D23" s="68"/>
      <c r="E23" s="68"/>
      <c r="F23" s="68"/>
      <c r="G23" s="68"/>
      <c r="H23" s="70">
        <f>IF(D23="x",Parâmetros!C14,IF(E23="x",Parâmetros!C14*0.5,(IF(F23="x",Parâmetros!C14*0.25,0))))</f>
        <v>0</v>
      </c>
    </row>
    <row r="24" spans="1:8" ht="18" customHeight="1">
      <c r="A24" s="155"/>
      <c r="B24" s="146"/>
      <c r="C24" s="71" t="s">
        <v>72</v>
      </c>
      <c r="D24" s="72">
        <f>SUM(H16:H23)/Parâmetros!C15</f>
        <v>0</v>
      </c>
      <c r="E24" s="147"/>
      <c r="F24" s="148"/>
      <c r="G24" s="149"/>
    </row>
    <row r="25" spans="1:8" ht="138.94999999999999" customHeight="1">
      <c r="A25" s="155"/>
      <c r="B25" s="73" t="s">
        <v>73</v>
      </c>
      <c r="C25" s="161"/>
      <c r="D25" s="161"/>
      <c r="E25" s="161"/>
      <c r="F25" s="161"/>
      <c r="G25" s="161"/>
    </row>
    <row r="26" spans="1:8" ht="138.94999999999999" customHeight="1">
      <c r="A26" s="155"/>
      <c r="B26" s="73" t="s">
        <v>74</v>
      </c>
      <c r="C26" s="161"/>
      <c r="D26" s="161"/>
      <c r="E26" s="161"/>
      <c r="F26" s="161"/>
      <c r="G26" s="161"/>
    </row>
    <row r="27" spans="1:8" ht="18" customHeight="1">
      <c r="A27" s="155"/>
      <c r="B27" s="73" t="s">
        <v>75</v>
      </c>
      <c r="C27" s="74">
        <f>C12/Parâmetros!C18</f>
        <v>0</v>
      </c>
      <c r="D27" s="135" t="s">
        <v>76</v>
      </c>
      <c r="E27" s="136"/>
      <c r="F27" s="137"/>
      <c r="G27" s="128"/>
    </row>
    <row r="28" spans="1:8" ht="18" customHeight="1">
      <c r="A28" s="155"/>
      <c r="B28" s="73" t="s">
        <v>77</v>
      </c>
      <c r="C28" s="75"/>
      <c r="D28" s="135" t="s">
        <v>78</v>
      </c>
      <c r="E28" s="136"/>
      <c r="F28" s="137"/>
      <c r="G28" s="128"/>
    </row>
    <row r="29" spans="1:8" ht="18" customHeight="1">
      <c r="A29" s="155"/>
      <c r="B29" s="73" t="s">
        <v>79</v>
      </c>
      <c r="C29" s="75"/>
      <c r="D29" s="135" t="s">
        <v>80</v>
      </c>
      <c r="E29" s="136"/>
      <c r="F29" s="138"/>
      <c r="G29" s="139"/>
    </row>
    <row r="30" spans="1:8" ht="18" customHeight="1">
      <c r="A30" s="156"/>
      <c r="B30" s="73" t="s">
        <v>81</v>
      </c>
      <c r="C30" s="151"/>
      <c r="D30" s="152"/>
      <c r="E30" s="152"/>
      <c r="F30" s="152"/>
      <c r="G30" s="153"/>
    </row>
    <row r="31" spans="1:8" ht="18" customHeight="1">
      <c r="A31" s="130" t="s">
        <v>82</v>
      </c>
      <c r="B31" s="76" t="s">
        <v>83</v>
      </c>
      <c r="C31" s="77"/>
      <c r="D31" s="140" t="s">
        <v>84</v>
      </c>
      <c r="E31" s="141"/>
      <c r="F31" s="133">
        <f>C31*Parâmetros!D50</f>
        <v>0</v>
      </c>
      <c r="G31" s="134"/>
    </row>
    <row r="32" spans="1:8" ht="18" customHeight="1">
      <c r="A32" s="131"/>
      <c r="B32" s="76" t="s">
        <v>85</v>
      </c>
      <c r="C32" s="77"/>
      <c r="D32" s="132" t="s">
        <v>86</v>
      </c>
      <c r="E32" s="132"/>
      <c r="F32" s="133">
        <f>C32*(IF(F29=Parâmetros!C39,Parâmetros!E39,(IF(F29=Parâmetros!C40,Parâmetros!E40,(IF(F29=Parâmetros!C41,Parâmetros!E41,0))))))</f>
        <v>0</v>
      </c>
      <c r="G32" s="134"/>
    </row>
    <row r="33" spans="1:7" ht="18" customHeight="1">
      <c r="A33" s="131"/>
      <c r="B33" s="76" t="s">
        <v>87</v>
      </c>
      <c r="C33" s="77"/>
      <c r="D33" s="132" t="s">
        <v>88</v>
      </c>
      <c r="E33" s="132"/>
      <c r="F33" s="133">
        <f>C33*F11</f>
        <v>0</v>
      </c>
      <c r="G33" s="134"/>
    </row>
    <row r="34" spans="1:7" ht="18" customHeight="1">
      <c r="A34" s="131"/>
      <c r="B34" s="76" t="s">
        <v>89</v>
      </c>
      <c r="C34" s="77"/>
      <c r="D34" s="132" t="s">
        <v>90</v>
      </c>
      <c r="E34" s="132"/>
      <c r="F34" s="133">
        <f>C34*Parâmetros!C44</f>
        <v>0</v>
      </c>
      <c r="G34" s="134"/>
    </row>
    <row r="35" spans="1:7" ht="18" customHeight="1">
      <c r="A35" s="131"/>
      <c r="B35" s="76" t="s">
        <v>91</v>
      </c>
      <c r="C35" s="78">
        <f>SUM(F31:G34)</f>
        <v>0</v>
      </c>
      <c r="D35" s="132" t="s">
        <v>92</v>
      </c>
      <c r="E35" s="132"/>
      <c r="F35" s="133">
        <f>SUM(F32:G34)</f>
        <v>0</v>
      </c>
      <c r="G35" s="134"/>
    </row>
    <row r="36" spans="1:7" ht="18" customHeight="1">
      <c r="A36" s="131"/>
      <c r="B36" s="76" t="s">
        <v>93</v>
      </c>
      <c r="C36" s="78">
        <f>C35*12</f>
        <v>0</v>
      </c>
      <c r="D36" s="132" t="s">
        <v>94</v>
      </c>
      <c r="E36" s="132"/>
      <c r="F36" s="133">
        <f>F35*12</f>
        <v>0</v>
      </c>
      <c r="G36" s="134"/>
    </row>
    <row r="37" spans="1:7" ht="18" customHeight="1">
      <c r="A37" s="142" t="s">
        <v>31</v>
      </c>
      <c r="B37" s="79" t="s">
        <v>95</v>
      </c>
      <c r="C37" s="80">
        <f>(F12*12)-C36</f>
        <v>0</v>
      </c>
    </row>
    <row r="38" spans="1:7" ht="18" customHeight="1">
      <c r="A38" s="143"/>
      <c r="B38" s="79" t="s">
        <v>96</v>
      </c>
      <c r="C38" s="80">
        <f>(F12*24)-C36-F36-C37</f>
        <v>0</v>
      </c>
    </row>
    <row r="39" spans="1:7" ht="18" customHeight="1">
      <c r="A39" s="143"/>
      <c r="B39" s="79" t="s">
        <v>97</v>
      </c>
      <c r="C39" s="81">
        <f>IF(F12=0,,(IF(C35=0,,(-12*(-(C35*12)/(F12*12))))))</f>
        <v>0</v>
      </c>
    </row>
    <row r="43" spans="1:7">
      <c r="C43" s="1"/>
    </row>
    <row r="44" spans="1:7">
      <c r="C44" s="1"/>
    </row>
  </sheetData>
  <sheetProtection password="B370" sheet="1" objects="1" scenarios="1" selectLockedCells="1"/>
  <mergeCells count="47">
    <mergeCell ref="A37:A39"/>
    <mergeCell ref="B15:B24"/>
    <mergeCell ref="D35:E35"/>
    <mergeCell ref="F35:G35"/>
    <mergeCell ref="D36:E36"/>
    <mergeCell ref="F36:G36"/>
    <mergeCell ref="E24:G24"/>
    <mergeCell ref="C25:G25"/>
    <mergeCell ref="C26:G26"/>
    <mergeCell ref="D27:E27"/>
    <mergeCell ref="F27:G27"/>
    <mergeCell ref="A15:A30"/>
    <mergeCell ref="C30:G30"/>
    <mergeCell ref="A7:A14"/>
    <mergeCell ref="A31:A36"/>
    <mergeCell ref="D32:E32"/>
    <mergeCell ref="F32:G32"/>
    <mergeCell ref="D33:E33"/>
    <mergeCell ref="F33:G33"/>
    <mergeCell ref="D34:E34"/>
    <mergeCell ref="F34:G34"/>
    <mergeCell ref="D28:E28"/>
    <mergeCell ref="F28:G28"/>
    <mergeCell ref="D29:E29"/>
    <mergeCell ref="F29:G29"/>
    <mergeCell ref="D31:E31"/>
    <mergeCell ref="F31:G31"/>
    <mergeCell ref="C14:G14"/>
    <mergeCell ref="D11:E11"/>
    <mergeCell ref="F11:G11"/>
    <mergeCell ref="D12:E12"/>
    <mergeCell ref="F12:G12"/>
    <mergeCell ref="C13:G13"/>
    <mergeCell ref="C7:G7"/>
    <mergeCell ref="C8:G8"/>
    <mergeCell ref="D9:E9"/>
    <mergeCell ref="F9:G9"/>
    <mergeCell ref="D10:E10"/>
    <mergeCell ref="F10:G10"/>
    <mergeCell ref="A1:G1"/>
    <mergeCell ref="A2:G2"/>
    <mergeCell ref="D3:E3"/>
    <mergeCell ref="F3:G3"/>
    <mergeCell ref="C4:G4"/>
    <mergeCell ref="A3:A6"/>
    <mergeCell ref="C5:G5"/>
    <mergeCell ref="C6:G6"/>
  </mergeCells>
  <conditionalFormatting sqref="D16:G16">
    <cfRule type="duplicateValues" dxfId="9" priority="10"/>
  </conditionalFormatting>
  <conditionalFormatting sqref="D17:G17">
    <cfRule type="duplicateValues" dxfId="8" priority="9"/>
  </conditionalFormatting>
  <conditionalFormatting sqref="D18:G18">
    <cfRule type="duplicateValues" dxfId="7" priority="8"/>
  </conditionalFormatting>
  <conditionalFormatting sqref="D19:G19">
    <cfRule type="duplicateValues" dxfId="6" priority="7"/>
  </conditionalFormatting>
  <conditionalFormatting sqref="D20:G20">
    <cfRule type="duplicateValues" dxfId="5" priority="6"/>
  </conditionalFormatting>
  <conditionalFormatting sqref="D21:G21">
    <cfRule type="duplicateValues" dxfId="4" priority="5"/>
  </conditionalFormatting>
  <conditionalFormatting sqref="D22:G22">
    <cfRule type="duplicateValues" dxfId="3" priority="4"/>
  </conditionalFormatting>
  <conditionalFormatting sqref="D23:G23">
    <cfRule type="duplicateValues" dxfId="2" priority="3"/>
  </conditionalFormatting>
  <conditionalFormatting sqref="C37:C38">
    <cfRule type="cellIs" dxfId="1" priority="1" operator="greaterThan">
      <formula>0</formula>
    </cfRule>
    <cfRule type="cellIs" dxfId="0" priority="2" operator="lessThan">
      <formula>0</formula>
    </cfRule>
  </conditionalFormatting>
  <dataValidations count="4">
    <dataValidation type="list" allowBlank="1" showInputMessage="1" showErrorMessage="1" sqref="C28" xr:uid="{00000000-0002-0000-0700-000000000000}">
      <formula1>"Muito smples,Simples,Médio,Complexo,Muito Complexo"</formula1>
    </dataValidation>
    <dataValidation type="list" allowBlank="1" showInputMessage="1" showErrorMessage="1" sqref="C30:G30" xr:uid="{00000000-0002-0000-0700-000001000000}">
      <formula1>"RECOMENDADO,NÃO RECOMENDADO,EM ESPERA (DEPENDÊNCIAS)"</formula1>
    </dataValidation>
    <dataValidation type="list" allowBlank="1" showInputMessage="1" showErrorMessage="1" sqref="C31" xr:uid="{00000000-0002-0000-0700-000002000000}">
      <formula1>"1,2,3,4,5"</formula1>
    </dataValidation>
    <dataValidation type="list" allowBlank="1" showInputMessage="1" showErrorMessage="1" sqref="C6:G6" xr:uid="{00000000-0002-0000-0700-000003000000}">
      <formula1>"Em análise,Aprovado,Em desenvolvimento,Publicado,Reprovado"</formula1>
    </dataValidation>
  </dataValidations>
  <pageMargins left="0.60166666666666668" right="0.75138888888888899" top="1" bottom="1" header="0.5" footer="0.5"/>
  <pageSetup paperSize="9" scale="77"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Parâmetros!$C$39:$C$41</xm:f>
          </x14:formula1>
          <xm:sqref>F29:G29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62"/>
  <sheetViews>
    <sheetView showGridLines="0" showRowColHeaders="0" zoomScale="115" zoomScaleNormal="115" workbookViewId="0">
      <selection activeCell="B7" sqref="B7"/>
    </sheetView>
  </sheetViews>
  <sheetFormatPr defaultColWidth="11" defaultRowHeight="14.45"/>
  <cols>
    <col min="1" max="1" width="3" customWidth="1"/>
    <col min="2" max="2" width="38" customWidth="1"/>
    <col min="3" max="8" width="15" customWidth="1"/>
    <col min="9" max="9" width="75.375" customWidth="1"/>
  </cols>
  <sheetData>
    <row r="1" spans="1:14" ht="27" customHeight="1">
      <c r="A1" s="104" t="s">
        <v>102</v>
      </c>
      <c r="B1" s="104"/>
      <c r="C1" s="104"/>
      <c r="D1" s="104"/>
      <c r="E1" s="104"/>
      <c r="F1" s="104"/>
      <c r="G1" s="104"/>
      <c r="H1" s="104"/>
      <c r="I1" s="29"/>
      <c r="J1" s="21"/>
      <c r="K1" s="21"/>
      <c r="L1" s="21"/>
      <c r="M1" s="21"/>
      <c r="N1" s="21"/>
    </row>
    <row r="2" spans="1:14" ht="65.25" customHeight="1">
      <c r="A2" s="185" t="s">
        <v>103</v>
      </c>
      <c r="B2" s="185"/>
      <c r="C2" s="185"/>
      <c r="D2" s="185"/>
      <c r="E2" s="185"/>
      <c r="F2" s="185"/>
      <c r="G2" s="185"/>
      <c r="H2" s="185"/>
      <c r="I2" s="28"/>
      <c r="J2" s="21"/>
      <c r="K2" s="21"/>
      <c r="L2" s="21"/>
      <c r="M2" s="21"/>
      <c r="N2" s="21"/>
    </row>
    <row r="4" spans="1:14" ht="15.6">
      <c r="B4" s="190" t="s">
        <v>104</v>
      </c>
      <c r="C4" s="190"/>
      <c r="D4" s="190"/>
      <c r="E4" s="190"/>
      <c r="F4" s="190"/>
      <c r="G4" s="190"/>
      <c r="H4" s="190"/>
    </row>
    <row r="5" spans="1:14" s="17" customFormat="1"/>
    <row r="6" spans="1:14" s="17" customFormat="1">
      <c r="B6" s="83" t="s">
        <v>105</v>
      </c>
      <c r="C6" s="18"/>
    </row>
    <row r="7" spans="1:14" s="17" customFormat="1">
      <c r="B7" s="84" t="s">
        <v>106</v>
      </c>
      <c r="C7" s="85">
        <v>2</v>
      </c>
      <c r="D7" s="193" t="s">
        <v>107</v>
      </c>
      <c r="E7" s="194"/>
      <c r="F7" s="194"/>
      <c r="G7" s="194"/>
      <c r="H7" s="194"/>
    </row>
    <row r="8" spans="1:14" s="17" customFormat="1">
      <c r="B8" s="84" t="s">
        <v>108</v>
      </c>
      <c r="C8" s="85">
        <v>1</v>
      </c>
      <c r="D8" s="193"/>
      <c r="E8" s="194"/>
      <c r="F8" s="194"/>
      <c r="G8" s="194"/>
      <c r="H8" s="194"/>
    </row>
    <row r="9" spans="1:14" s="17" customFormat="1">
      <c r="B9" s="84" t="s">
        <v>109</v>
      </c>
      <c r="C9" s="85">
        <v>3</v>
      </c>
      <c r="D9" s="193"/>
      <c r="E9" s="194"/>
      <c r="F9" s="194"/>
      <c r="G9" s="194"/>
      <c r="H9" s="194"/>
    </row>
    <row r="10" spans="1:14" s="17" customFormat="1">
      <c r="B10" s="84" t="s">
        <v>110</v>
      </c>
      <c r="C10" s="85">
        <v>1</v>
      </c>
      <c r="D10" s="193"/>
      <c r="E10" s="194"/>
      <c r="F10" s="194"/>
      <c r="G10" s="194"/>
      <c r="H10" s="194"/>
    </row>
    <row r="11" spans="1:14" s="17" customFormat="1">
      <c r="B11" s="84" t="s">
        <v>111</v>
      </c>
      <c r="C11" s="85">
        <v>3</v>
      </c>
      <c r="D11" s="193"/>
      <c r="E11" s="194"/>
      <c r="F11" s="194"/>
      <c r="G11" s="194"/>
      <c r="H11" s="194"/>
    </row>
    <row r="12" spans="1:14" s="17" customFormat="1">
      <c r="B12" s="84" t="s">
        <v>112</v>
      </c>
      <c r="C12" s="85">
        <v>2</v>
      </c>
      <c r="D12" s="193"/>
      <c r="E12" s="194"/>
      <c r="F12" s="194"/>
      <c r="G12" s="194"/>
      <c r="H12" s="194"/>
    </row>
    <row r="13" spans="1:14" s="17" customFormat="1">
      <c r="B13" s="84" t="s">
        <v>113</v>
      </c>
      <c r="C13" s="85">
        <v>3</v>
      </c>
      <c r="D13" s="193"/>
      <c r="E13" s="194"/>
      <c r="F13" s="194"/>
      <c r="G13" s="194"/>
      <c r="H13" s="194"/>
    </row>
    <row r="14" spans="1:14" s="17" customFormat="1">
      <c r="B14" s="84" t="s">
        <v>114</v>
      </c>
      <c r="C14" s="85">
        <v>2</v>
      </c>
      <c r="D14" s="193"/>
      <c r="E14" s="194"/>
      <c r="F14" s="194"/>
      <c r="G14" s="194"/>
      <c r="H14" s="194"/>
    </row>
    <row r="15" spans="1:14" s="17" customFormat="1" hidden="1">
      <c r="B15" s="17" t="s">
        <v>115</v>
      </c>
      <c r="C15" s="17">
        <f>SUM(C7:C14)</f>
        <v>17</v>
      </c>
    </row>
    <row r="16" spans="1:14" s="17" customFormat="1"/>
    <row r="17" spans="2:9" s="17" customFormat="1">
      <c r="B17" s="86" t="s">
        <v>116</v>
      </c>
      <c r="C17" s="18"/>
    </row>
    <row r="18" spans="2:9" s="17" customFormat="1">
      <c r="B18" s="87" t="s">
        <v>117</v>
      </c>
      <c r="C18" s="85">
        <v>160</v>
      </c>
      <c r="D18" s="183" t="s">
        <v>118</v>
      </c>
      <c r="E18" s="184"/>
      <c r="F18" s="184"/>
      <c r="G18" s="184"/>
      <c r="H18" s="184"/>
    </row>
    <row r="19" spans="2:9" s="17" customFormat="1"/>
    <row r="20" spans="2:9" s="17" customFormat="1"/>
    <row r="21" spans="2:9" ht="15.6">
      <c r="B21" s="190" t="s">
        <v>119</v>
      </c>
      <c r="C21" s="190"/>
      <c r="D21" s="190"/>
      <c r="E21" s="190"/>
      <c r="F21" s="190"/>
      <c r="G21" s="190"/>
      <c r="H21" s="190"/>
    </row>
    <row r="22" spans="2:9" s="17" customFormat="1"/>
    <row r="23" spans="2:9" s="17" customFormat="1">
      <c r="B23" s="83" t="s">
        <v>120</v>
      </c>
    </row>
    <row r="24" spans="2:9" s="17" customFormat="1">
      <c r="B24" s="88" t="s">
        <v>121</v>
      </c>
      <c r="C24" s="89">
        <f>2500*1.6</f>
        <v>4000</v>
      </c>
      <c r="D24" s="183" t="s">
        <v>122</v>
      </c>
      <c r="E24" s="184"/>
      <c r="F24" s="184"/>
      <c r="G24" s="184"/>
      <c r="H24" s="184"/>
    </row>
    <row r="25" spans="2:9" s="17" customFormat="1">
      <c r="B25" s="88" t="s">
        <v>123</v>
      </c>
      <c r="C25" s="89">
        <f>311*3.7</f>
        <v>1150.7</v>
      </c>
      <c r="D25" s="183" t="s">
        <v>124</v>
      </c>
      <c r="E25" s="184"/>
      <c r="F25" s="184"/>
      <c r="G25" s="184"/>
      <c r="H25" s="184"/>
      <c r="I25" s="22"/>
    </row>
    <row r="26" spans="2:9" s="17" customFormat="1">
      <c r="B26" s="88"/>
      <c r="C26" s="90">
        <f>SUM(C24:C25)</f>
        <v>5150.7</v>
      </c>
    </row>
    <row r="27" spans="2:9" s="17" customFormat="1"/>
    <row r="28" spans="2:9" s="17" customFormat="1">
      <c r="B28" s="83" t="s">
        <v>125</v>
      </c>
      <c r="C28" s="18"/>
    </row>
    <row r="29" spans="2:9" s="17" customFormat="1">
      <c r="B29" s="88" t="s">
        <v>126</v>
      </c>
      <c r="C29" s="89">
        <v>3325</v>
      </c>
      <c r="D29" s="183" t="s">
        <v>124</v>
      </c>
      <c r="E29" s="184"/>
      <c r="F29" s="184"/>
      <c r="G29" s="184"/>
      <c r="H29" s="184"/>
    </row>
    <row r="30" spans="2:9" s="17" customFormat="1">
      <c r="B30" s="88" t="s">
        <v>127</v>
      </c>
      <c r="C30" s="32">
        <f>3000/24</f>
        <v>125</v>
      </c>
      <c r="D30" s="183" t="s">
        <v>128</v>
      </c>
      <c r="E30" s="184"/>
      <c r="F30" s="184"/>
      <c r="G30" s="184"/>
      <c r="H30" s="184"/>
    </row>
    <row r="31" spans="2:9" s="17" customFormat="1">
      <c r="B31" s="88" t="s">
        <v>129</v>
      </c>
      <c r="C31" s="19">
        <f>C29+C30</f>
        <v>3450</v>
      </c>
    </row>
    <row r="32" spans="2:9" s="17" customFormat="1"/>
    <row r="33" spans="2:8" s="17" customFormat="1">
      <c r="B33" s="189" t="s">
        <v>130</v>
      </c>
      <c r="C33" s="189"/>
      <c r="D33" s="189"/>
      <c r="E33" s="189"/>
    </row>
    <row r="34" spans="2:8" s="17" customFormat="1">
      <c r="B34" s="91" t="s">
        <v>131</v>
      </c>
      <c r="C34" s="91">
        <v>1</v>
      </c>
      <c r="D34" s="20">
        <v>2</v>
      </c>
      <c r="E34" s="20">
        <v>3</v>
      </c>
    </row>
    <row r="35" spans="2:8" s="17" customFormat="1">
      <c r="B35" s="88" t="s">
        <v>132</v>
      </c>
      <c r="C35" s="92">
        <f>C26+C31*C34</f>
        <v>8600.7000000000007</v>
      </c>
      <c r="D35" s="93">
        <v>18800</v>
      </c>
      <c r="E35" s="93">
        <v>25800</v>
      </c>
      <c r="F35" s="22"/>
    </row>
    <row r="36" spans="2:8" s="17" customFormat="1"/>
    <row r="37" spans="2:8" s="17" customFormat="1">
      <c r="B37" s="178" t="s">
        <v>133</v>
      </c>
      <c r="C37" s="188"/>
      <c r="D37" s="188"/>
      <c r="E37" s="179"/>
    </row>
    <row r="38" spans="2:8" s="17" customFormat="1">
      <c r="B38" s="191" t="s">
        <v>134</v>
      </c>
      <c r="C38" s="192"/>
      <c r="D38" s="94">
        <v>1</v>
      </c>
      <c r="E38" s="20" t="s">
        <v>135</v>
      </c>
    </row>
    <row r="39" spans="2:8" s="17" customFormat="1">
      <c r="B39" s="88" t="s">
        <v>136</v>
      </c>
      <c r="C39" s="95" t="s">
        <v>137</v>
      </c>
      <c r="D39" s="96">
        <v>0.6</v>
      </c>
      <c r="E39" s="97">
        <f>($C$25/D38+$C$31+$C$24/D38)*$D39/21/10</f>
        <v>24.573428571428572</v>
      </c>
      <c r="F39" s="186" t="s">
        <v>138</v>
      </c>
      <c r="G39" s="187"/>
      <c r="H39" s="187"/>
    </row>
    <row r="40" spans="2:8" s="17" customFormat="1">
      <c r="B40" s="88" t="s">
        <v>139</v>
      </c>
      <c r="C40" s="95" t="s">
        <v>140</v>
      </c>
      <c r="D40" s="96">
        <v>0.3</v>
      </c>
      <c r="E40" s="97">
        <f>($C$25/D38+$C$31+$C$24/D38)*$D$40/21/14</f>
        <v>8.7762244897959185</v>
      </c>
      <c r="F40" s="186"/>
      <c r="G40" s="187"/>
      <c r="H40" s="187"/>
    </row>
    <row r="41" spans="2:8" s="17" customFormat="1">
      <c r="B41" s="88" t="s">
        <v>141</v>
      </c>
      <c r="C41" s="95" t="s">
        <v>142</v>
      </c>
      <c r="D41" s="96">
        <v>0.1</v>
      </c>
      <c r="E41" s="97">
        <f>($C$25/D38+$C$31+$C$24/D38)*$D$41/8/24</f>
        <v>4.4795312500000009</v>
      </c>
      <c r="F41" s="186"/>
      <c r="G41" s="187"/>
      <c r="H41" s="187"/>
    </row>
    <row r="42" spans="2:8" s="17" customFormat="1"/>
    <row r="43" spans="2:8" s="17" customFormat="1">
      <c r="B43" s="178" t="s">
        <v>143</v>
      </c>
      <c r="C43" s="179"/>
    </row>
    <row r="44" spans="2:8" s="17" customFormat="1">
      <c r="B44" s="88" t="s">
        <v>144</v>
      </c>
      <c r="C44" s="97">
        <f>C24*1.6/168</f>
        <v>38.095238095238095</v>
      </c>
    </row>
    <row r="45" spans="2:8" s="17" customFormat="1"/>
    <row r="46" spans="2:8" s="17" customFormat="1">
      <c r="B46" s="178" t="s">
        <v>145</v>
      </c>
      <c r="C46" s="179"/>
    </row>
    <row r="47" spans="2:8" s="17" customFormat="1">
      <c r="B47" s="88" t="s">
        <v>146</v>
      </c>
      <c r="C47" s="89">
        <v>165</v>
      </c>
      <c r="D47" s="183" t="s">
        <v>147</v>
      </c>
      <c r="E47" s="184"/>
      <c r="F47" s="184"/>
      <c r="G47" s="184"/>
      <c r="H47" s="184"/>
    </row>
    <row r="48" spans="2:8" s="17" customFormat="1"/>
    <row r="49" spans="1:6" s="17" customFormat="1">
      <c r="B49" s="178" t="s">
        <v>148</v>
      </c>
      <c r="C49" s="179"/>
      <c r="D49" s="98" t="s">
        <v>149</v>
      </c>
    </row>
    <row r="50" spans="1:6" s="17" customFormat="1">
      <c r="B50" s="88" t="s">
        <v>150</v>
      </c>
      <c r="C50" s="97">
        <f>C47*40</f>
        <v>6600</v>
      </c>
      <c r="D50" s="97">
        <f>C50/12</f>
        <v>550</v>
      </c>
    </row>
    <row r="51" spans="1:6" s="17" customFormat="1">
      <c r="B51" s="88" t="s">
        <v>151</v>
      </c>
      <c r="C51" s="97">
        <f>C47*40*2</f>
        <v>13200</v>
      </c>
      <c r="D51" s="97">
        <f t="shared" ref="D51:D54" si="0">C51/12</f>
        <v>1100</v>
      </c>
    </row>
    <row r="52" spans="1:6" s="17" customFormat="1">
      <c r="B52" s="88" t="s">
        <v>152</v>
      </c>
      <c r="C52" s="97">
        <f>C47*40*3</f>
        <v>19800</v>
      </c>
      <c r="D52" s="97">
        <f t="shared" si="0"/>
        <v>1650</v>
      </c>
    </row>
    <row r="53" spans="1:6" s="17" customFormat="1">
      <c r="B53" s="88" t="s">
        <v>153</v>
      </c>
      <c r="C53" s="97">
        <f>C47*40*4</f>
        <v>26400</v>
      </c>
      <c r="D53" s="97">
        <f t="shared" si="0"/>
        <v>2200</v>
      </c>
    </row>
    <row r="54" spans="1:6" s="17" customFormat="1">
      <c r="B54" s="88" t="s">
        <v>154</v>
      </c>
      <c r="C54" s="97">
        <f>C47*40*5</f>
        <v>33000</v>
      </c>
      <c r="D54" s="97">
        <f t="shared" si="0"/>
        <v>2750</v>
      </c>
    </row>
    <row r="55" spans="1:6" s="17" customFormat="1"/>
    <row r="56" spans="1:6" s="17" customFormat="1">
      <c r="B56" s="180" t="s">
        <v>155</v>
      </c>
      <c r="C56" s="181"/>
      <c r="D56" s="181"/>
      <c r="E56" s="181"/>
      <c r="F56" s="182"/>
    </row>
    <row r="57" spans="1:6" s="17" customFormat="1">
      <c r="B57" s="172" t="s">
        <v>156</v>
      </c>
      <c r="C57" s="173"/>
      <c r="D57" s="173"/>
      <c r="E57" s="173"/>
      <c r="F57" s="174"/>
    </row>
    <row r="58" spans="1:6" s="17" customFormat="1">
      <c r="B58" s="172" t="s">
        <v>157</v>
      </c>
      <c r="C58" s="173"/>
      <c r="D58" s="173"/>
      <c r="E58" s="173"/>
      <c r="F58" s="174"/>
    </row>
    <row r="59" spans="1:6" s="17" customFormat="1" ht="30" customHeight="1">
      <c r="B59" s="172" t="s">
        <v>158</v>
      </c>
      <c r="C59" s="173"/>
      <c r="D59" s="173"/>
      <c r="E59" s="173"/>
      <c r="F59" s="174"/>
    </row>
    <row r="60" spans="1:6" s="17" customFormat="1" ht="30" customHeight="1">
      <c r="B60" s="175" t="s">
        <v>159</v>
      </c>
      <c r="C60" s="176"/>
      <c r="D60" s="176"/>
      <c r="E60" s="176"/>
      <c r="F60" s="177"/>
    </row>
    <row r="61" spans="1:6" s="17" customFormat="1"/>
    <row r="62" spans="1:6">
      <c r="A62" s="17"/>
    </row>
  </sheetData>
  <sheetProtection password="B370" sheet="1" objects="1" scenarios="1" selectLockedCells="1"/>
  <sortState xmlns:xlrd2="http://schemas.microsoft.com/office/spreadsheetml/2017/richdata2" ref="B7:C14">
    <sortCondition ref="B7"/>
  </sortState>
  <mergeCells count="23">
    <mergeCell ref="A1:H1"/>
    <mergeCell ref="A2:H2"/>
    <mergeCell ref="F39:H41"/>
    <mergeCell ref="B37:E37"/>
    <mergeCell ref="B33:E33"/>
    <mergeCell ref="B4:H4"/>
    <mergeCell ref="B21:H21"/>
    <mergeCell ref="B38:C38"/>
    <mergeCell ref="D7:H14"/>
    <mergeCell ref="D24:H24"/>
    <mergeCell ref="D25:H25"/>
    <mergeCell ref="D29:H29"/>
    <mergeCell ref="D30:H30"/>
    <mergeCell ref="D18:H18"/>
    <mergeCell ref="B59:F59"/>
    <mergeCell ref="B60:F60"/>
    <mergeCell ref="B43:C43"/>
    <mergeCell ref="B56:F56"/>
    <mergeCell ref="B57:F57"/>
    <mergeCell ref="B58:F58"/>
    <mergeCell ref="B49:C49"/>
    <mergeCell ref="B46:C46"/>
    <mergeCell ref="D47:H47"/>
  </mergeCells>
  <pageMargins left="0.511811024" right="0.511811024" top="0.78740157499999996" bottom="0.78740157499999996" header="0.31496062000000002" footer="0.31496062000000002"/>
  <pageSetup paperSize="9" orientation="portrait" r:id="rId1"/>
  <ignoredErrors>
    <ignoredError sqref="C24:C25 C30"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2025EA515B9345A7FB2F49BC467DA5" ma:contentTypeVersion="15" ma:contentTypeDescription="Create a new document." ma:contentTypeScope="" ma:versionID="d755efc0a12215a529b9606be9abad43">
  <xsd:schema xmlns:xsd="http://www.w3.org/2001/XMLSchema" xmlns:xs="http://www.w3.org/2001/XMLSchema" xmlns:p="http://schemas.microsoft.com/office/2006/metadata/properties" xmlns:ns2="b51130eb-b8c0-4e1a-814e-ceda911b1b64" xmlns:ns3="af7b15e7-4e8a-4299-97b9-49b0e9709d5b" targetNamespace="http://schemas.microsoft.com/office/2006/metadata/properties" ma:root="true" ma:fieldsID="c2be9c4ec710fb86e6347721fa871004" ns2:_="" ns3:_="">
    <xsd:import namespace="b51130eb-b8c0-4e1a-814e-ceda911b1b64"/>
    <xsd:import namespace="af7b15e7-4e8a-4299-97b9-49b0e9709d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MigrationSourceID"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1130eb-b8c0-4e1a-814e-ceda911b1b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0fc11fa-aaf9-402f-8671-95e7c9c4b3d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7b15e7-4e8a-4299-97b9-49b0e9709d5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f7d28d6-9fe3-4a9f-b516-b6124c5b6120}" ma:internalName="TaxCatchAll" ma:showField="CatchAllData" ma:web="af7b15e7-4e8a-4299-97b9-49b0e9709d5b">
      <xsd:complexType>
        <xsd:complexContent>
          <xsd:extension base="dms:MultiChoiceLookup">
            <xsd:sequence>
              <xsd:element name="Value" type="dms:Lookup" maxOccurs="unbounded" minOccurs="0" nillable="true"/>
            </xsd:sequence>
          </xsd:extension>
        </xsd:complexContent>
      </xsd:complexType>
    </xsd:element>
    <xsd:element name="MigrationSourceID" ma:index="21" nillable="true" ma:displayName="MigrationSourceID" ma:internalName="MigrationSource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51130eb-b8c0-4e1a-814e-ceda911b1b64">
      <Terms xmlns="http://schemas.microsoft.com/office/infopath/2007/PartnerControls"/>
    </lcf76f155ced4ddcb4097134ff3c332f>
    <TaxCatchAll xmlns="af7b15e7-4e8a-4299-97b9-49b0e9709d5b" xsi:nil="true"/>
  </documentManagement>
</p:properties>
</file>

<file path=customXml/itemProps1.xml><?xml version="1.0" encoding="utf-8"?>
<ds:datastoreItem xmlns:ds="http://schemas.openxmlformats.org/officeDocument/2006/customXml" ds:itemID="{779A4501-FF97-4D26-AD03-01AEB2A3EB36}"/>
</file>

<file path=customXml/itemProps2.xml><?xml version="1.0" encoding="utf-8"?>
<ds:datastoreItem xmlns:ds="http://schemas.openxmlformats.org/officeDocument/2006/customXml" ds:itemID="{9B7343FD-95C7-4559-BB61-80B74841C34B}"/>
</file>

<file path=customXml/itemProps3.xml><?xml version="1.0" encoding="utf-8"?>
<ds:datastoreItem xmlns:ds="http://schemas.openxmlformats.org/officeDocument/2006/customXml" ds:itemID="{0CF553D0-A55F-4337-BEAB-3ACD0622ADE4}"/>
</file>

<file path=docProps/app.xml><?xml version="1.0" encoding="utf-8"?>
<Properties xmlns="http://schemas.openxmlformats.org/officeDocument/2006/extended-properties" xmlns:vt="http://schemas.openxmlformats.org/officeDocument/2006/docPropsVTypes">
  <Application>Microsoft Excel Online</Application>
  <Manager>eduardo.britto@iprocess.com.br</Manager>
  <Company>iProcess (www.iprocess.com.br)</Company>
  <HyperlinkBase>http://www.iprocess.com.br</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Diagnóstico de RPA</dc:title>
  <dc:subject>Avaliação de Oportunidades de Robotização</dc:subject>
  <dc:creator>kelly.sganderla@iprocess.com.br</dc:creator>
  <cp:keywords>Metodologia iProcess; RPA</cp:keywords>
  <dc:description>Esta planilha faz parte do conjunto de artefatos da Metodologia iProcess para automatização de processos com BPMS e RPA.</dc:description>
  <cp:lastModifiedBy/>
  <cp:revision/>
  <dcterms:created xsi:type="dcterms:W3CDTF">2018-10-15T16:05:00Z</dcterms:created>
  <dcterms:modified xsi:type="dcterms:W3CDTF">2025-08-25T16:35:43Z</dcterms:modified>
  <cp:category>Análise RPA</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cação">
    <vt:filetime>2020-05-01T03:00:00Z</vt:filetime>
  </property>
  <property fmtid="{D5CDD505-2E9C-101B-9397-08002B2CF9AE}" pid="3" name="Proprietário">
    <vt:lpwstr>iProcess Soluções em Processos (www.iprocess.com.br)</vt:lpwstr>
  </property>
  <property fmtid="{D5CDD505-2E9C-101B-9397-08002B2CF9AE}" pid="4" name="Número de telefone">
    <vt:lpwstr>+55 51 32114036</vt:lpwstr>
  </property>
  <property fmtid="{D5CDD505-2E9C-101B-9397-08002B2CF9AE}" pid="5" name="ContentTypeId">
    <vt:lpwstr>0x010100362025EA515B9345A7FB2F49BC467DA5</vt:lpwstr>
  </property>
  <property fmtid="{D5CDD505-2E9C-101B-9397-08002B2CF9AE}" pid="6" name="MediaServiceImageTags">
    <vt:lpwstr/>
  </property>
</Properties>
</file>